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<sst xmlns="http://schemas.openxmlformats.org/spreadsheetml/2006/main" count="241" uniqueCount="59">
  <si>
    <t>No</t>
  </si>
  <si>
    <t>ФИО</t>
  </si>
  <si>
    <t>Номер варианта типового рассчета</t>
  </si>
  <si>
    <t>Проверка знаний</t>
  </si>
  <si>
    <t>Типовой рассчет</t>
  </si>
  <si>
    <t>Сумма</t>
  </si>
  <si>
    <t>Рейтинг</t>
  </si>
  <si>
    <t>Дополнительные баллы</t>
  </si>
  <si>
    <t>Штрафные баллы</t>
  </si>
  <si>
    <t>Экзамен</t>
  </si>
  <si>
    <t>Взвешенная сумма без учета экзамена</t>
  </si>
  <si>
    <t>Взвешенная сумма</t>
  </si>
  <si>
    <t>Контрольная неделя 1</t>
  </si>
  <si>
    <t>Контрольная неделя 2</t>
  </si>
  <si>
    <t>Предварительная оценка</t>
  </si>
  <si>
    <t>ECTS</t>
  </si>
  <si>
    <t>Оценка</t>
  </si>
  <si>
    <t>Контрольная работа 1</t>
  </si>
  <si>
    <t>Контрольная работа 2</t>
  </si>
  <si>
    <t>Рейтинг сумма</t>
  </si>
  <si>
    <t>баллы</t>
  </si>
  <si>
    <t>рейтинг</t>
  </si>
  <si>
    <t>1)</t>
  </si>
  <si>
    <t>2)</t>
  </si>
  <si>
    <t>3)</t>
  </si>
  <si>
    <t>4)</t>
  </si>
  <si>
    <t>а)</t>
  </si>
  <si>
    <t>б)</t>
  </si>
  <si>
    <t>в)</t>
  </si>
  <si>
    <t>баллы за экзамен</t>
  </si>
  <si>
    <t xml:space="preserve">Даты </t>
  </si>
  <si>
    <t xml:space="preserve">Самостоятельная работа </t>
  </si>
  <si>
    <t>Валькова Евгения</t>
  </si>
  <si>
    <t>Власов Дмитрий</t>
  </si>
  <si>
    <t>Гвоздиков Игорь</t>
  </si>
  <si>
    <t>Иванов Станислав</t>
  </si>
  <si>
    <t>Исаков Вадим</t>
  </si>
  <si>
    <t>Капустин Андрей</t>
  </si>
  <si>
    <t>Лукин Владимир</t>
  </si>
  <si>
    <t>Покатилов Иван</t>
  </si>
  <si>
    <t>Польшаков Никита</t>
  </si>
  <si>
    <t>Русецкий Вадим</t>
  </si>
  <si>
    <t>Садко Антон</t>
  </si>
  <si>
    <t>Синюшин Александр</t>
  </si>
  <si>
    <t>Шестаков Николай</t>
  </si>
  <si>
    <t>Шульгин Эмин</t>
  </si>
  <si>
    <t>0</t>
  </si>
  <si>
    <t>10</t>
  </si>
  <si>
    <t>1</t>
  </si>
  <si>
    <t>Хазиахметов Радик</t>
  </si>
  <si>
    <t>Требуемый балл</t>
  </si>
  <si>
    <t>для получения 3</t>
  </si>
  <si>
    <t>для получения 4</t>
  </si>
  <si>
    <t>для получения 5</t>
  </si>
  <si>
    <t>удовл</t>
  </si>
  <si>
    <t>хор</t>
  </si>
  <si>
    <t>C</t>
  </si>
  <si>
    <t>D-</t>
  </si>
  <si>
    <t>D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</si>
</sst>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1">
    <font>
      <sz val="10"/>
      <name val="Arial Cyr"/>
      <family val="0"/>
    </font>
    <font>
      <b/>
      <sz val="9"/>
      <name val="Verdana"/>
      <family val="0"/>
    </font>
    <font>
      <b/>
      <sz val="10"/>
      <name val="Verdana"/>
      <family val="0"/>
    </font>
    <font>
      <b/>
      <sz val="10"/>
      <name val="Arial"/>
      <family val="0"/>
    </font>
    <font>
      <sz val="10"/>
      <name val="Verdan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9" fontId="0" fillId="0" borderId="17" xfId="0" applyNumberFormat="1" applyFont="1" applyFill="1" applyBorder="1" applyAlignment="1" applyProtection="1">
      <alignment horizontal="center" vertical="center" textRotation="90" wrapText="1"/>
      <protection/>
    </xf>
    <xf numFmtId="9" fontId="0" fillId="0" borderId="18" xfId="0" applyNumberFormat="1" applyFont="1" applyFill="1" applyBorder="1" applyAlignment="1" applyProtection="1">
      <alignment horizontal="center" vertical="center" textRotation="90" wrapText="1"/>
      <protection/>
    </xf>
    <xf numFmtId="9" fontId="5" fillId="0" borderId="20" xfId="0" applyNumberFormat="1" applyFont="1" applyFill="1" applyBorder="1" applyAlignment="1" applyProtection="1">
      <alignment/>
      <protection/>
    </xf>
    <xf numFmtId="9" fontId="6" fillId="0" borderId="17" xfId="0" applyNumberFormat="1" applyFont="1" applyFill="1" applyBorder="1" applyAlignment="1" applyProtection="1">
      <alignment horizontal="center"/>
      <protection/>
    </xf>
    <xf numFmtId="9" fontId="6" fillId="0" borderId="19" xfId="0" applyNumberFormat="1" applyFont="1" applyFill="1" applyBorder="1" applyAlignment="1" applyProtection="1">
      <alignment horizontal="center"/>
      <protection/>
    </xf>
    <xf numFmtId="9" fontId="0" fillId="0" borderId="19" xfId="0" applyNumberFormat="1" applyFont="1" applyFill="1" applyBorder="1" applyAlignment="1" applyProtection="1">
      <alignment/>
      <protection/>
    </xf>
    <xf numFmtId="2" fontId="0" fillId="0" borderId="21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2" fontId="0" fillId="0" borderId="22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 wrapText="1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173" fontId="5" fillId="0" borderId="28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center"/>
      <protection/>
    </xf>
    <xf numFmtId="2" fontId="5" fillId="0" borderId="28" xfId="0" applyNumberFormat="1" applyFont="1" applyFill="1" applyBorder="1" applyAlignment="1" applyProtection="1">
      <alignment horizontal="center"/>
      <protection/>
    </xf>
    <xf numFmtId="172" fontId="5" fillId="0" borderId="28" xfId="0" applyNumberFormat="1" applyFont="1" applyFill="1" applyBorder="1" applyAlignment="1" applyProtection="1">
      <alignment horizontal="center"/>
      <protection/>
    </xf>
    <xf numFmtId="172" fontId="5" fillId="0" borderId="26" xfId="0" applyNumberFormat="1" applyFont="1" applyFill="1" applyBorder="1" applyAlignment="1" applyProtection="1">
      <alignment horizontal="center"/>
      <protection/>
    </xf>
    <xf numFmtId="172" fontId="5" fillId="0" borderId="27" xfId="0" applyNumberFormat="1" applyFont="1" applyFill="1" applyBorder="1" applyAlignment="1" applyProtection="1">
      <alignment horizontal="center"/>
      <protection/>
    </xf>
    <xf numFmtId="2" fontId="5" fillId="0" borderId="27" xfId="0" applyNumberFormat="1" applyFont="1" applyFill="1" applyBorder="1" applyAlignment="1" applyProtection="1">
      <alignment horizontal="center"/>
      <protection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2" fontId="5" fillId="0" borderId="26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2" fontId="5" fillId="0" borderId="12" xfId="0" applyNumberFormat="1" applyFont="1" applyFill="1" applyBorder="1" applyAlignment="1" applyProtection="1">
      <alignment horizontal="center"/>
      <protection/>
    </xf>
    <xf numFmtId="2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" fillId="24" borderId="2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9" xfId="0" applyNumberFormat="1" applyFont="1" applyFill="1" applyBorder="1" applyAlignment="1" applyProtection="1">
      <alignment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173" fontId="5" fillId="0" borderId="15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0" fontId="0" fillId="0" borderId="25" xfId="0" applyNumberFormat="1" applyFill="1" applyBorder="1" applyAlignment="1" applyProtection="1">
      <alignment horizontal="center"/>
      <protection/>
    </xf>
    <xf numFmtId="0" fontId="0" fillId="0" borderId="24" xfId="0" applyNumberFormat="1" applyFill="1" applyBorder="1" applyAlignment="1" applyProtection="1">
      <alignment horizontal="center"/>
      <protection/>
    </xf>
    <xf numFmtId="0" fontId="4" fillId="24" borderId="11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172" fontId="5" fillId="0" borderId="27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24" borderId="14" xfId="0" applyNumberFormat="1" applyFont="1" applyFill="1" applyBorder="1" applyAlignment="1" applyProtection="1">
      <alignment horizontal="center" vertical="center" textRotation="90"/>
      <protection/>
    </xf>
    <xf numFmtId="9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9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2" fontId="8" fillId="0" borderId="34" xfId="0" applyNumberFormat="1" applyFont="1" applyFill="1" applyBorder="1" applyAlignment="1" applyProtection="1">
      <alignment horizontal="center" vertical="center"/>
      <protection/>
    </xf>
    <xf numFmtId="2" fontId="8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32" xfId="0" applyNumberFormat="1" applyFont="1" applyFill="1" applyBorder="1" applyAlignment="1" applyProtection="1">
      <alignment horizontal="center" vertical="center"/>
      <protection/>
    </xf>
    <xf numFmtId="1" fontId="12" fillId="0" borderId="17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2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/>
    </xf>
    <xf numFmtId="172" fontId="5" fillId="0" borderId="32" xfId="0" applyNumberFormat="1" applyFont="1" applyFill="1" applyBorder="1" applyAlignment="1" applyProtection="1">
      <alignment horizontal="center" vertical="center"/>
      <protection/>
    </xf>
    <xf numFmtId="172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" fillId="24" borderId="26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1" fillId="24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2" fillId="24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24" borderId="37" xfId="0" applyNumberFormat="1" applyFont="1" applyFill="1" applyBorder="1" applyAlignment="1" applyProtection="1">
      <alignment textRotation="90"/>
      <protection/>
    </xf>
    <xf numFmtId="0" fontId="0" fillId="24" borderId="38" xfId="0" applyNumberFormat="1" applyFont="1" applyFill="1" applyBorder="1" applyAlignment="1" applyProtection="1">
      <alignment textRotation="90"/>
      <protection/>
    </xf>
    <xf numFmtId="0" fontId="2" fillId="24" borderId="3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0" applyNumberFormat="1" applyFont="1" applyFill="1" applyBorder="1" applyAlignment="1" applyProtection="1">
      <alignment textRotation="90"/>
      <protection/>
    </xf>
    <xf numFmtId="0" fontId="0" fillId="0" borderId="40" xfId="0" applyNumberFormat="1" applyFont="1" applyFill="1" applyBorder="1" applyAlignment="1" applyProtection="1">
      <alignment textRotation="90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41" xfId="0" applyNumberFormat="1" applyFont="1" applyFill="1" applyBorder="1" applyAlignment="1" applyProtection="1">
      <alignment horizontal="center" vertical="center" wrapText="1"/>
      <protection/>
    </xf>
    <xf numFmtId="0" fontId="3" fillId="24" borderId="32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  <protection/>
    </xf>
    <xf numFmtId="0" fontId="2" fillId="24" borderId="25" xfId="0" applyNumberFormat="1" applyFont="1" applyFill="1" applyBorder="1" applyAlignment="1" applyProtection="1">
      <alignment horizontal="center" vertical="center"/>
      <protection/>
    </xf>
    <xf numFmtId="0" fontId="2" fillId="24" borderId="3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2" fillId="24" borderId="4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5" xfId="0" applyNumberFormat="1" applyFont="1" applyFill="1" applyBorder="1" applyAlignment="1" applyProtection="1">
      <alignment textRotation="90" wrapText="1"/>
      <protection/>
    </xf>
    <xf numFmtId="0" fontId="0" fillId="0" borderId="44" xfId="0" applyNumberFormat="1" applyFont="1" applyFill="1" applyBorder="1" applyAlignment="1" applyProtection="1">
      <alignment textRotation="90" wrapText="1"/>
      <protection/>
    </xf>
    <xf numFmtId="0" fontId="2" fillId="24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2" fillId="24" borderId="4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2" fillId="24" borderId="48" xfId="0" applyNumberFormat="1" applyFont="1" applyFill="1" applyBorder="1" applyAlignment="1" applyProtection="1">
      <alignment horizontal="center" vertical="center"/>
      <protection/>
    </xf>
    <xf numFmtId="0" fontId="2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Fill="1" applyBorder="1" applyAlignment="1" applyProtection="1">
      <alignment textRotation="90" wrapText="1"/>
      <protection/>
    </xf>
    <xf numFmtId="0" fontId="0" fillId="0" borderId="52" xfId="0" applyNumberFormat="1" applyFont="1" applyFill="1" applyBorder="1" applyAlignment="1" applyProtection="1">
      <alignment textRotation="90" wrapText="1"/>
      <protection/>
    </xf>
    <xf numFmtId="0" fontId="2" fillId="24" borderId="2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textRotation="90" wrapText="1"/>
    </xf>
    <xf numFmtId="0" fontId="0" fillId="0" borderId="23" xfId="0" applyBorder="1" applyAlignment="1">
      <alignment textRotation="90" wrapText="1"/>
    </xf>
    <xf numFmtId="0" fontId="0" fillId="0" borderId="45" xfId="0" applyBorder="1" applyAlignment="1">
      <alignment textRotation="90" wrapText="1"/>
    </xf>
    <xf numFmtId="0" fontId="3" fillId="24" borderId="26" xfId="0" applyNumberFormat="1" applyFont="1" applyFill="1" applyBorder="1" applyAlignment="1" applyProtection="1">
      <alignment horizontal="center" vertical="center" textRotation="90"/>
      <protection/>
    </xf>
    <xf numFmtId="0" fontId="3" fillId="24" borderId="23" xfId="0" applyNumberFormat="1" applyFont="1" applyFill="1" applyBorder="1" applyAlignment="1" applyProtection="1">
      <alignment horizontal="center" vertical="center" textRotation="90"/>
      <protection/>
    </xf>
    <xf numFmtId="0" fontId="3" fillId="24" borderId="12" xfId="0" applyNumberFormat="1" applyFont="1" applyFill="1" applyBorder="1" applyAlignment="1" applyProtection="1">
      <alignment horizontal="center" vertical="center" textRotation="90"/>
      <protection/>
    </xf>
    <xf numFmtId="0" fontId="3" fillId="24" borderId="28" xfId="0" applyNumberFormat="1" applyFont="1" applyFill="1" applyBorder="1" applyAlignment="1" applyProtection="1">
      <alignment horizontal="center" vertical="center" textRotation="90"/>
      <protection/>
    </xf>
    <xf numFmtId="0" fontId="3" fillId="24" borderId="45" xfId="0" applyNumberFormat="1" applyFont="1" applyFill="1" applyBorder="1" applyAlignment="1" applyProtection="1">
      <alignment horizontal="center" vertical="center" textRotation="90"/>
      <protection/>
    </xf>
    <xf numFmtId="0" fontId="3" fillId="24" borderId="14" xfId="0" applyNumberFormat="1" applyFont="1" applyFill="1" applyBorder="1" applyAlignment="1" applyProtection="1">
      <alignment horizontal="center" vertical="center" textRotation="90"/>
      <protection/>
    </xf>
    <xf numFmtId="0" fontId="3" fillId="24" borderId="36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4" fillId="24" borderId="3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9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9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9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3" fillId="24" borderId="55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7" fillId="0" borderId="3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="85" zoomScaleNormal="85" zoomScalePageLayoutView="0" workbookViewId="0" topLeftCell="A1">
      <pane xSplit="11" ySplit="4" topLeftCell="AH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J3" sqref="AJ3"/>
    </sheetView>
  </sheetViews>
  <sheetFormatPr defaultColWidth="9.00390625" defaultRowHeight="12.75"/>
  <cols>
    <col min="1" max="1" width="3.75390625" style="0" customWidth="1"/>
    <col min="2" max="2" width="24.00390625" style="0" customWidth="1"/>
    <col min="3" max="5" width="5.625" style="0" customWidth="1"/>
    <col min="6" max="6" width="7.125" style="0" customWidth="1"/>
    <col min="7" max="7" width="5.625" style="0" customWidth="1"/>
    <col min="8" max="8" width="6.375" style="0" customWidth="1"/>
    <col min="9" max="9" width="5.625" style="0" customWidth="1"/>
    <col min="10" max="10" width="7.00390625" style="0" customWidth="1"/>
    <col min="11" max="11" width="6.75390625" style="0" customWidth="1"/>
    <col min="12" max="25" width="7.25390625" style="0" customWidth="1"/>
    <col min="26" max="26" width="7.25390625" style="70" customWidth="1"/>
    <col min="27" max="31" width="7.25390625" style="0" customWidth="1"/>
    <col min="32" max="37" width="6.75390625" style="0" customWidth="1"/>
    <col min="38" max="38" width="11.00390625" style="0" customWidth="1"/>
    <col min="42" max="42" width="14.125" style="0" customWidth="1"/>
    <col min="43" max="43" width="11.00390625" style="0" customWidth="1"/>
    <col min="44" max="44" width="11.125" style="0" customWidth="1"/>
    <col min="45" max="45" width="10.375" style="0" customWidth="1"/>
    <col min="46" max="46" width="6.75390625" style="0" customWidth="1"/>
    <col min="47" max="47" width="14.625" style="0" customWidth="1"/>
  </cols>
  <sheetData>
    <row r="1" spans="1:47" ht="12.75" customHeight="1">
      <c r="A1" s="100" t="s">
        <v>0</v>
      </c>
      <c r="B1" s="103" t="s">
        <v>1</v>
      </c>
      <c r="C1" s="106" t="s">
        <v>2</v>
      </c>
      <c r="D1" s="109" t="s">
        <v>3</v>
      </c>
      <c r="E1" s="58"/>
      <c r="F1" s="58"/>
      <c r="G1" s="112"/>
      <c r="H1" s="112"/>
      <c r="I1" s="112"/>
      <c r="J1" s="112"/>
      <c r="K1" s="113"/>
      <c r="L1" s="1" t="s">
        <v>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5"/>
      <c r="AA1" s="2"/>
      <c r="AB1" s="2"/>
      <c r="AC1" s="2"/>
      <c r="AD1" s="2"/>
      <c r="AE1" s="2"/>
      <c r="AF1" s="114" t="s">
        <v>5</v>
      </c>
      <c r="AG1" s="114" t="s">
        <v>6</v>
      </c>
      <c r="AH1" s="121" t="s">
        <v>7</v>
      </c>
      <c r="AI1" s="131" t="s">
        <v>8</v>
      </c>
      <c r="AJ1" s="134" t="s">
        <v>9</v>
      </c>
      <c r="AK1" s="135"/>
      <c r="AL1" s="138" t="s">
        <v>10</v>
      </c>
      <c r="AM1" s="138" t="s">
        <v>11</v>
      </c>
      <c r="AN1" s="144" t="s">
        <v>12</v>
      </c>
      <c r="AO1" s="144" t="s">
        <v>13</v>
      </c>
      <c r="AP1" s="141" t="s">
        <v>14</v>
      </c>
      <c r="AQ1" s="159" t="s">
        <v>50</v>
      </c>
      <c r="AR1" s="160"/>
      <c r="AS1" s="161"/>
      <c r="AT1" s="141" t="s">
        <v>15</v>
      </c>
      <c r="AU1" s="141" t="s">
        <v>16</v>
      </c>
    </row>
    <row r="2" spans="1:47" ht="111.75" customHeight="1">
      <c r="A2" s="101"/>
      <c r="B2" s="104"/>
      <c r="C2" s="107"/>
      <c r="D2" s="110"/>
      <c r="E2" s="124" t="s">
        <v>31</v>
      </c>
      <c r="F2" s="125"/>
      <c r="G2" s="124" t="s">
        <v>17</v>
      </c>
      <c r="H2" s="125"/>
      <c r="I2" s="124" t="s">
        <v>18</v>
      </c>
      <c r="J2" s="126"/>
      <c r="K2" s="127" t="s">
        <v>19</v>
      </c>
      <c r="L2" s="129">
        <v>1</v>
      </c>
      <c r="M2" s="130"/>
      <c r="N2" s="130"/>
      <c r="O2" s="118"/>
      <c r="P2" s="119">
        <v>2</v>
      </c>
      <c r="Q2" s="119">
        <v>3</v>
      </c>
      <c r="R2" s="119">
        <v>4</v>
      </c>
      <c r="S2" s="119">
        <v>5</v>
      </c>
      <c r="T2" s="117">
        <v>6</v>
      </c>
      <c r="U2" s="118"/>
      <c r="V2" s="119">
        <v>7</v>
      </c>
      <c r="W2" s="119">
        <v>8</v>
      </c>
      <c r="X2" s="119">
        <v>9</v>
      </c>
      <c r="Y2" s="119">
        <v>10</v>
      </c>
      <c r="Z2" s="147">
        <v>11</v>
      </c>
      <c r="AA2" s="117">
        <v>12</v>
      </c>
      <c r="AB2" s="130"/>
      <c r="AC2" s="118"/>
      <c r="AD2" s="117">
        <v>13</v>
      </c>
      <c r="AE2" s="130"/>
      <c r="AF2" s="115"/>
      <c r="AG2" s="115"/>
      <c r="AH2" s="122"/>
      <c r="AI2" s="132"/>
      <c r="AJ2" s="136"/>
      <c r="AK2" s="137"/>
      <c r="AL2" s="139"/>
      <c r="AM2" s="139"/>
      <c r="AN2" s="145"/>
      <c r="AO2" s="145"/>
      <c r="AP2" s="142"/>
      <c r="AQ2" s="162"/>
      <c r="AR2" s="163"/>
      <c r="AS2" s="164"/>
      <c r="AT2" s="142"/>
      <c r="AU2" s="142"/>
    </row>
    <row r="3" spans="1:47" ht="96.75" customHeight="1" thickBot="1">
      <c r="A3" s="102"/>
      <c r="B3" s="105"/>
      <c r="C3" s="108"/>
      <c r="D3" s="111"/>
      <c r="E3" s="3" t="s">
        <v>20</v>
      </c>
      <c r="F3" s="4" t="s">
        <v>21</v>
      </c>
      <c r="G3" s="3" t="s">
        <v>20</v>
      </c>
      <c r="H3" s="4" t="s">
        <v>21</v>
      </c>
      <c r="I3" s="3" t="s">
        <v>20</v>
      </c>
      <c r="J3" s="5" t="s">
        <v>21</v>
      </c>
      <c r="K3" s="128"/>
      <c r="L3" s="6" t="s">
        <v>22</v>
      </c>
      <c r="M3" s="7" t="s">
        <v>23</v>
      </c>
      <c r="N3" s="7" t="s">
        <v>24</v>
      </c>
      <c r="O3" s="7" t="s">
        <v>25</v>
      </c>
      <c r="P3" s="120"/>
      <c r="Q3" s="120"/>
      <c r="R3" s="120"/>
      <c r="S3" s="120"/>
      <c r="T3" s="7" t="s">
        <v>26</v>
      </c>
      <c r="U3" s="7" t="s">
        <v>27</v>
      </c>
      <c r="V3" s="120"/>
      <c r="W3" s="120"/>
      <c r="X3" s="120"/>
      <c r="Y3" s="120"/>
      <c r="Z3" s="120"/>
      <c r="AA3" s="7" t="s">
        <v>26</v>
      </c>
      <c r="AB3" s="7" t="s">
        <v>27</v>
      </c>
      <c r="AC3" s="7" t="s">
        <v>28</v>
      </c>
      <c r="AD3" s="7" t="s">
        <v>22</v>
      </c>
      <c r="AE3" s="8" t="s">
        <v>23</v>
      </c>
      <c r="AF3" s="116"/>
      <c r="AG3" s="116"/>
      <c r="AH3" s="123"/>
      <c r="AI3" s="133"/>
      <c r="AJ3" s="9" t="s">
        <v>29</v>
      </c>
      <c r="AK3" s="10" t="s">
        <v>21</v>
      </c>
      <c r="AL3" s="140"/>
      <c r="AM3" s="140"/>
      <c r="AN3" s="146"/>
      <c r="AO3" s="146"/>
      <c r="AP3" s="143"/>
      <c r="AQ3" s="71" t="s">
        <v>51</v>
      </c>
      <c r="AR3" s="71" t="s">
        <v>52</v>
      </c>
      <c r="AS3" s="71" t="s">
        <v>53</v>
      </c>
      <c r="AT3" s="143"/>
      <c r="AU3" s="143"/>
    </row>
    <row r="4" spans="1:47" ht="12.75">
      <c r="A4" s="11"/>
      <c r="B4" s="12" t="s">
        <v>30</v>
      </c>
      <c r="C4" s="12"/>
      <c r="D4" s="13"/>
      <c r="E4" s="59"/>
      <c r="F4" s="59"/>
      <c r="G4" s="12"/>
      <c r="H4" s="12"/>
      <c r="I4" s="12"/>
      <c r="J4" s="14"/>
      <c r="K4" s="13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6"/>
      <c r="AA4" s="15"/>
      <c r="AB4" s="15"/>
      <c r="AC4" s="15"/>
      <c r="AD4" s="15"/>
      <c r="AE4" s="15"/>
      <c r="AF4" s="16"/>
      <c r="AG4" s="17"/>
      <c r="AH4" s="18"/>
      <c r="AI4" s="19"/>
      <c r="AJ4" s="20"/>
      <c r="AK4" s="21"/>
      <c r="AL4" s="22"/>
      <c r="AM4" s="23"/>
      <c r="AN4" s="24"/>
      <c r="AO4" s="25"/>
      <c r="AP4" s="26"/>
      <c r="AQ4" s="26"/>
      <c r="AR4" s="26"/>
      <c r="AS4" s="26"/>
      <c r="AT4" s="26"/>
      <c r="AU4" s="26"/>
    </row>
    <row r="5" spans="1:47" ht="12.75">
      <c r="A5" s="148">
        <v>1</v>
      </c>
      <c r="B5" s="96" t="s">
        <v>32</v>
      </c>
      <c r="C5" s="98">
        <v>30</v>
      </c>
      <c r="D5" s="76">
        <v>48</v>
      </c>
      <c r="E5" s="76">
        <v>24</v>
      </c>
      <c r="F5" s="92">
        <f>4*E5/15</f>
        <v>6.4</v>
      </c>
      <c r="G5" s="76">
        <v>44</v>
      </c>
      <c r="H5" s="92">
        <f>4*G5/15</f>
        <v>11.733333333333333</v>
      </c>
      <c r="I5" s="76">
        <v>50</v>
      </c>
      <c r="J5" s="92">
        <f>4*I5/15</f>
        <v>13.333333333333334</v>
      </c>
      <c r="K5" s="86">
        <f>F5+H5+J5</f>
        <v>31.46666666666667</v>
      </c>
      <c r="L5" s="27">
        <v>2.5</v>
      </c>
      <c r="M5" s="28">
        <v>2.5</v>
      </c>
      <c r="N5" s="28">
        <v>2.5</v>
      </c>
      <c r="O5" s="28">
        <v>2.5</v>
      </c>
      <c r="P5" s="28">
        <v>10</v>
      </c>
      <c r="Q5" s="28">
        <v>10</v>
      </c>
      <c r="R5" s="28">
        <v>10</v>
      </c>
      <c r="S5" s="28">
        <v>10</v>
      </c>
      <c r="T5" s="28">
        <v>5</v>
      </c>
      <c r="U5" s="28">
        <v>5</v>
      </c>
      <c r="V5" s="28">
        <v>10</v>
      </c>
      <c r="W5" s="28">
        <v>10</v>
      </c>
      <c r="X5" s="28"/>
      <c r="Y5" s="28">
        <v>10</v>
      </c>
      <c r="Z5" s="29">
        <v>0</v>
      </c>
      <c r="AA5" s="28"/>
      <c r="AB5" s="28"/>
      <c r="AC5" s="28"/>
      <c r="AD5" s="28"/>
      <c r="AE5" s="28"/>
      <c r="AF5" s="88">
        <f>SUM(L5:AE5)</f>
        <v>90</v>
      </c>
      <c r="AG5" s="90">
        <f>30*AF5/140</f>
        <v>19.285714285714285</v>
      </c>
      <c r="AH5" s="84"/>
      <c r="AI5" s="76"/>
      <c r="AJ5" s="76">
        <f>50/3</f>
        <v>16.666666666666668</v>
      </c>
      <c r="AK5" s="78">
        <f>30*AJ5/50</f>
        <v>10.000000000000002</v>
      </c>
      <c r="AL5" s="80">
        <f>K5+AG5+AH5-AI5</f>
        <v>50.75238095238095</v>
      </c>
      <c r="AM5" s="80">
        <f>K5+AG5+AK5+AH5-AI5</f>
        <v>60.75238095238095</v>
      </c>
      <c r="AN5" s="82">
        <v>1</v>
      </c>
      <c r="AO5" s="82">
        <v>1</v>
      </c>
      <c r="AP5" s="72" t="s">
        <v>54</v>
      </c>
      <c r="AQ5" s="165"/>
      <c r="AR5" s="165">
        <v>38</v>
      </c>
      <c r="AS5" s="165">
        <v>45</v>
      </c>
      <c r="AT5" s="72" t="s">
        <v>57</v>
      </c>
      <c r="AU5" s="74"/>
    </row>
    <row r="6" spans="1:47" ht="12.75">
      <c r="A6" s="149"/>
      <c r="B6" s="97"/>
      <c r="C6" s="99"/>
      <c r="D6" s="89"/>
      <c r="E6" s="89"/>
      <c r="F6" s="93"/>
      <c r="G6" s="89"/>
      <c r="H6" s="93"/>
      <c r="I6" s="89"/>
      <c r="J6" s="93"/>
      <c r="K6" s="87"/>
      <c r="L6" s="31" t="s">
        <v>46</v>
      </c>
      <c r="M6" s="31" t="s">
        <v>46</v>
      </c>
      <c r="N6" s="31" t="s">
        <v>46</v>
      </c>
      <c r="O6" s="31" t="s">
        <v>46</v>
      </c>
      <c r="P6" s="31" t="s">
        <v>46</v>
      </c>
      <c r="Q6" s="31" t="s">
        <v>46</v>
      </c>
      <c r="R6" s="31" t="s">
        <v>46</v>
      </c>
      <c r="S6" s="31" t="s">
        <v>46</v>
      </c>
      <c r="T6" s="31" t="s">
        <v>46</v>
      </c>
      <c r="U6" s="31" t="s">
        <v>46</v>
      </c>
      <c r="V6" s="31" t="s">
        <v>46</v>
      </c>
      <c r="W6" s="31" t="s">
        <v>46</v>
      </c>
      <c r="X6" s="30"/>
      <c r="Y6" s="31" t="s">
        <v>46</v>
      </c>
      <c r="Z6" s="31" t="s">
        <v>46</v>
      </c>
      <c r="AA6" s="30"/>
      <c r="AB6" s="30"/>
      <c r="AC6" s="30"/>
      <c r="AD6" s="31"/>
      <c r="AE6" s="31"/>
      <c r="AF6" s="89"/>
      <c r="AG6" s="91"/>
      <c r="AH6" s="85"/>
      <c r="AI6" s="77"/>
      <c r="AJ6" s="77"/>
      <c r="AK6" s="79"/>
      <c r="AL6" s="81"/>
      <c r="AM6" s="81"/>
      <c r="AN6" s="83"/>
      <c r="AO6" s="83"/>
      <c r="AP6" s="73"/>
      <c r="AQ6" s="73"/>
      <c r="AR6" s="73"/>
      <c r="AS6" s="73"/>
      <c r="AT6" s="73"/>
      <c r="AU6" s="75"/>
    </row>
    <row r="7" spans="1:47" ht="12.75">
      <c r="A7" s="94">
        <v>2</v>
      </c>
      <c r="B7" s="96" t="s">
        <v>33</v>
      </c>
      <c r="C7" s="98">
        <v>29</v>
      </c>
      <c r="D7" s="76">
        <v>50</v>
      </c>
      <c r="E7" s="76">
        <v>30</v>
      </c>
      <c r="F7" s="92">
        <f>4*E7/15</f>
        <v>8</v>
      </c>
      <c r="G7" s="76">
        <v>40</v>
      </c>
      <c r="H7" s="92">
        <f>4*G7/15</f>
        <v>10.666666666666666</v>
      </c>
      <c r="I7" s="76">
        <v>42</v>
      </c>
      <c r="J7" s="92">
        <f>4*I7/15</f>
        <v>11.2</v>
      </c>
      <c r="K7" s="86">
        <f>F7+H7+J7</f>
        <v>29.866666666666664</v>
      </c>
      <c r="L7" s="27">
        <v>2.5</v>
      </c>
      <c r="M7" s="27">
        <v>2.5</v>
      </c>
      <c r="N7" s="27">
        <v>2.5</v>
      </c>
      <c r="O7" s="27">
        <v>2.5</v>
      </c>
      <c r="P7" s="28">
        <v>10</v>
      </c>
      <c r="Q7" s="28">
        <v>10</v>
      </c>
      <c r="R7" s="28">
        <v>10</v>
      </c>
      <c r="S7" s="28">
        <v>10</v>
      </c>
      <c r="T7" s="28">
        <v>5</v>
      </c>
      <c r="U7" s="28">
        <v>5</v>
      </c>
      <c r="V7" s="28">
        <v>10</v>
      </c>
      <c r="W7" s="28">
        <v>10</v>
      </c>
      <c r="X7" s="28">
        <v>10</v>
      </c>
      <c r="Y7" s="28">
        <v>10</v>
      </c>
      <c r="Z7" s="29">
        <v>10</v>
      </c>
      <c r="AA7" s="28">
        <v>4</v>
      </c>
      <c r="AB7" s="28">
        <v>4</v>
      </c>
      <c r="AC7" s="28">
        <v>0</v>
      </c>
      <c r="AD7" s="28">
        <v>10</v>
      </c>
      <c r="AE7" s="32">
        <v>10</v>
      </c>
      <c r="AF7" s="88">
        <f>SUM(L7:AE7)</f>
        <v>138</v>
      </c>
      <c r="AG7" s="90">
        <f>30*AF7/140</f>
        <v>29.571428571428573</v>
      </c>
      <c r="AH7" s="84">
        <v>6</v>
      </c>
      <c r="AI7" s="76"/>
      <c r="AJ7" s="76">
        <f>50/3</f>
        <v>16.666666666666668</v>
      </c>
      <c r="AK7" s="78">
        <f>30*AJ7/50</f>
        <v>10.000000000000002</v>
      </c>
      <c r="AL7" s="80">
        <f>K7+AG7+AH7-AI7</f>
        <v>65.43809523809523</v>
      </c>
      <c r="AM7" s="80">
        <f>K7+AG7+AK7+AH7-AI7</f>
        <v>75.43809523809524</v>
      </c>
      <c r="AN7" s="82">
        <v>1</v>
      </c>
      <c r="AO7" s="82">
        <v>2</v>
      </c>
      <c r="AP7" s="72" t="s">
        <v>55</v>
      </c>
      <c r="AQ7" s="165"/>
      <c r="AR7" s="165">
        <v>13</v>
      </c>
      <c r="AS7" s="165">
        <v>36</v>
      </c>
      <c r="AT7" s="72" t="s">
        <v>56</v>
      </c>
      <c r="AU7" s="150"/>
    </row>
    <row r="8" spans="1:47" ht="12.75">
      <c r="A8" s="95"/>
      <c r="B8" s="97"/>
      <c r="C8" s="99"/>
      <c r="D8" s="89"/>
      <c r="E8" s="89"/>
      <c r="F8" s="93"/>
      <c r="G8" s="89"/>
      <c r="H8" s="93"/>
      <c r="I8" s="89"/>
      <c r="J8" s="93"/>
      <c r="K8" s="87"/>
      <c r="L8" s="31" t="s">
        <v>46</v>
      </c>
      <c r="M8" s="31" t="s">
        <v>46</v>
      </c>
      <c r="N8" s="31" t="s">
        <v>46</v>
      </c>
      <c r="O8" s="31" t="s">
        <v>46</v>
      </c>
      <c r="P8" s="31" t="s">
        <v>46</v>
      </c>
      <c r="Q8" s="31" t="s">
        <v>46</v>
      </c>
      <c r="R8" s="31" t="s">
        <v>46</v>
      </c>
      <c r="S8" s="31" t="s">
        <v>46</v>
      </c>
      <c r="T8" s="31" t="s">
        <v>46</v>
      </c>
      <c r="U8" s="31" t="s">
        <v>46</v>
      </c>
      <c r="V8" s="31" t="s">
        <v>46</v>
      </c>
      <c r="W8" s="31" t="s">
        <v>46</v>
      </c>
      <c r="X8" s="31" t="s">
        <v>46</v>
      </c>
      <c r="Y8" s="31" t="s">
        <v>46</v>
      </c>
      <c r="Z8" s="30" t="s">
        <v>46</v>
      </c>
      <c r="AA8" s="31" t="s">
        <v>46</v>
      </c>
      <c r="AB8" s="31" t="s">
        <v>46</v>
      </c>
      <c r="AC8" s="31" t="s">
        <v>46</v>
      </c>
      <c r="AD8" s="31" t="s">
        <v>46</v>
      </c>
      <c r="AE8" s="31" t="s">
        <v>46</v>
      </c>
      <c r="AF8" s="89"/>
      <c r="AG8" s="91"/>
      <c r="AH8" s="85"/>
      <c r="AI8" s="77"/>
      <c r="AJ8" s="77"/>
      <c r="AK8" s="79"/>
      <c r="AL8" s="81"/>
      <c r="AM8" s="81"/>
      <c r="AN8" s="83"/>
      <c r="AO8" s="83"/>
      <c r="AP8" s="73"/>
      <c r="AQ8" s="73"/>
      <c r="AR8" s="73"/>
      <c r="AS8" s="73"/>
      <c r="AT8" s="73"/>
      <c r="AU8" s="151"/>
    </row>
    <row r="9" spans="1:47" ht="12.75">
      <c r="A9" s="94">
        <v>3</v>
      </c>
      <c r="B9" s="96" t="s">
        <v>34</v>
      </c>
      <c r="C9" s="98">
        <v>28</v>
      </c>
      <c r="D9" s="76">
        <v>40</v>
      </c>
      <c r="E9" s="76">
        <v>16</v>
      </c>
      <c r="F9" s="92">
        <f>4*E9/15</f>
        <v>4.266666666666667</v>
      </c>
      <c r="G9" s="76">
        <v>33</v>
      </c>
      <c r="H9" s="92">
        <f>4*G9/15</f>
        <v>8.8</v>
      </c>
      <c r="I9" s="76">
        <v>20</v>
      </c>
      <c r="J9" s="92">
        <f>4*I9/15</f>
        <v>5.333333333333333</v>
      </c>
      <c r="K9" s="86">
        <f>F9+H9+J9</f>
        <v>18.4</v>
      </c>
      <c r="L9" s="27">
        <v>2.5</v>
      </c>
      <c r="M9" s="27">
        <v>2.5</v>
      </c>
      <c r="N9" s="27">
        <v>2.5</v>
      </c>
      <c r="O9" s="27">
        <v>2.5</v>
      </c>
      <c r="P9" s="28">
        <v>10</v>
      </c>
      <c r="Q9" s="28">
        <v>10</v>
      </c>
      <c r="R9" s="28">
        <v>10</v>
      </c>
      <c r="S9" s="28">
        <v>10</v>
      </c>
      <c r="T9" s="28">
        <v>5</v>
      </c>
      <c r="U9" s="28">
        <v>5</v>
      </c>
      <c r="V9" s="28">
        <v>10</v>
      </c>
      <c r="W9" s="28">
        <v>10</v>
      </c>
      <c r="X9" s="28">
        <v>10</v>
      </c>
      <c r="Y9" s="28">
        <v>10</v>
      </c>
      <c r="Z9" s="29">
        <v>10</v>
      </c>
      <c r="AA9" s="28"/>
      <c r="AB9" s="28"/>
      <c r="AC9" s="28"/>
      <c r="AD9" s="28"/>
      <c r="AE9" s="32"/>
      <c r="AF9" s="88">
        <f>SUM(L9:AE9)</f>
        <v>110</v>
      </c>
      <c r="AG9" s="90">
        <f>30*AF9/140</f>
        <v>23.571428571428573</v>
      </c>
      <c r="AH9" s="84"/>
      <c r="AI9" s="76"/>
      <c r="AJ9" s="76"/>
      <c r="AK9" s="78">
        <f>30*AJ9/50</f>
        <v>0</v>
      </c>
      <c r="AL9" s="80">
        <f>K9+AG9+AH9-AI9</f>
        <v>41.971428571428575</v>
      </c>
      <c r="AM9" s="80">
        <f>K9+AG9+AK9+AH9-AI9</f>
        <v>41.971428571428575</v>
      </c>
      <c r="AN9" s="82">
        <v>1</v>
      </c>
      <c r="AO9" s="82">
        <v>1</v>
      </c>
      <c r="AP9" s="72"/>
      <c r="AQ9" s="165">
        <v>14</v>
      </c>
      <c r="AR9" s="165">
        <v>38</v>
      </c>
      <c r="AS9" s="165">
        <v>45</v>
      </c>
      <c r="AT9" s="72"/>
      <c r="AU9" s="152"/>
    </row>
    <row r="10" spans="1:47" ht="12.75">
      <c r="A10" s="95"/>
      <c r="B10" s="97"/>
      <c r="C10" s="99"/>
      <c r="D10" s="89"/>
      <c r="E10" s="89"/>
      <c r="F10" s="93"/>
      <c r="G10" s="89"/>
      <c r="H10" s="93"/>
      <c r="I10" s="89"/>
      <c r="J10" s="93"/>
      <c r="K10" s="87"/>
      <c r="L10" s="31" t="s">
        <v>46</v>
      </c>
      <c r="M10" s="31" t="s">
        <v>46</v>
      </c>
      <c r="N10" s="31" t="s">
        <v>46</v>
      </c>
      <c r="O10" s="31" t="s">
        <v>46</v>
      </c>
      <c r="P10" s="31" t="s">
        <v>46</v>
      </c>
      <c r="Q10" s="31" t="s">
        <v>46</v>
      </c>
      <c r="R10" s="31" t="s">
        <v>46</v>
      </c>
      <c r="S10" s="31" t="s">
        <v>46</v>
      </c>
      <c r="T10" s="31" t="s">
        <v>46</v>
      </c>
      <c r="U10" s="31" t="s">
        <v>46</v>
      </c>
      <c r="V10" s="31" t="s">
        <v>46</v>
      </c>
      <c r="W10" s="31" t="s">
        <v>46</v>
      </c>
      <c r="X10" s="31" t="s">
        <v>46</v>
      </c>
      <c r="Y10" s="31" t="s">
        <v>46</v>
      </c>
      <c r="Z10" s="30" t="s">
        <v>46</v>
      </c>
      <c r="AA10" s="30"/>
      <c r="AB10" s="30"/>
      <c r="AC10" s="30"/>
      <c r="AD10" s="30"/>
      <c r="AE10" s="30"/>
      <c r="AF10" s="89"/>
      <c r="AG10" s="91"/>
      <c r="AH10" s="85"/>
      <c r="AI10" s="77"/>
      <c r="AJ10" s="77"/>
      <c r="AK10" s="79"/>
      <c r="AL10" s="81"/>
      <c r="AM10" s="81"/>
      <c r="AN10" s="83"/>
      <c r="AO10" s="83"/>
      <c r="AP10" s="73"/>
      <c r="AQ10" s="73"/>
      <c r="AR10" s="73"/>
      <c r="AS10" s="73"/>
      <c r="AT10" s="73"/>
      <c r="AU10" s="153"/>
    </row>
    <row r="11" spans="1:47" ht="12.75">
      <c r="A11" s="94">
        <v>4</v>
      </c>
      <c r="B11" s="96" t="s">
        <v>35</v>
      </c>
      <c r="C11" s="98">
        <v>27</v>
      </c>
      <c r="D11" s="76">
        <v>10</v>
      </c>
      <c r="E11" s="76">
        <v>10</v>
      </c>
      <c r="F11" s="92">
        <f>4*E11/15</f>
        <v>2.6666666666666665</v>
      </c>
      <c r="G11" s="76">
        <v>18</v>
      </c>
      <c r="H11" s="92">
        <f>4*G11/15</f>
        <v>4.8</v>
      </c>
      <c r="I11" s="76"/>
      <c r="J11" s="92">
        <f>4*I11/15</f>
        <v>0</v>
      </c>
      <c r="K11" s="86">
        <f>F11+H11+J11</f>
        <v>7.466666666666667</v>
      </c>
      <c r="L11" s="27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  <c r="AA11" s="28"/>
      <c r="AB11" s="28"/>
      <c r="AC11" s="28"/>
      <c r="AD11" s="28"/>
      <c r="AE11" s="32"/>
      <c r="AF11" s="88">
        <f>SUM(L11:AE11)</f>
        <v>0</v>
      </c>
      <c r="AG11" s="90">
        <f>30*AF11/140</f>
        <v>0</v>
      </c>
      <c r="AH11" s="84"/>
      <c r="AI11" s="76"/>
      <c r="AJ11" s="76"/>
      <c r="AK11" s="78">
        <f>30*AJ11/50</f>
        <v>0</v>
      </c>
      <c r="AL11" s="80">
        <f>K11+AG11+AH11-AI11</f>
        <v>7.466666666666667</v>
      </c>
      <c r="AM11" s="80">
        <f>K11+AG11+AK11+AH11-AI11</f>
        <v>7.466666666666667</v>
      </c>
      <c r="AN11" s="82">
        <v>0</v>
      </c>
      <c r="AO11" s="82">
        <v>1</v>
      </c>
      <c r="AP11" s="72"/>
      <c r="AQ11" s="165">
        <v>27</v>
      </c>
      <c r="AR11" s="165">
        <v>38</v>
      </c>
      <c r="AS11" s="165">
        <v>45</v>
      </c>
      <c r="AT11" s="72"/>
      <c r="AU11" s="150"/>
    </row>
    <row r="12" spans="1:47" ht="12.75">
      <c r="A12" s="95"/>
      <c r="B12" s="97"/>
      <c r="C12" s="99"/>
      <c r="D12" s="89"/>
      <c r="E12" s="89"/>
      <c r="F12" s="93"/>
      <c r="G12" s="89"/>
      <c r="H12" s="93"/>
      <c r="I12" s="89"/>
      <c r="J12" s="93"/>
      <c r="K12" s="87"/>
      <c r="L12" s="30"/>
      <c r="M12" s="30"/>
      <c r="N12" s="30"/>
      <c r="O12" s="30"/>
      <c r="P12" s="31"/>
      <c r="Q12" s="31"/>
      <c r="R12" s="31"/>
      <c r="S12" s="30"/>
      <c r="T12" s="30"/>
      <c r="U12" s="31"/>
      <c r="V12" s="30"/>
      <c r="W12" s="31"/>
      <c r="X12" s="31"/>
      <c r="Y12" s="31"/>
      <c r="Z12" s="30"/>
      <c r="AA12" s="30"/>
      <c r="AB12" s="30"/>
      <c r="AC12" s="30"/>
      <c r="AD12" s="30"/>
      <c r="AE12" s="30"/>
      <c r="AF12" s="89"/>
      <c r="AG12" s="91"/>
      <c r="AH12" s="85"/>
      <c r="AI12" s="77"/>
      <c r="AJ12" s="77"/>
      <c r="AK12" s="79"/>
      <c r="AL12" s="81"/>
      <c r="AM12" s="81"/>
      <c r="AN12" s="83"/>
      <c r="AO12" s="83"/>
      <c r="AP12" s="73"/>
      <c r="AQ12" s="73"/>
      <c r="AR12" s="73"/>
      <c r="AS12" s="73"/>
      <c r="AT12" s="73"/>
      <c r="AU12" s="151"/>
    </row>
    <row r="13" spans="1:47" ht="12.75">
      <c r="A13" s="94">
        <v>5</v>
      </c>
      <c r="B13" s="96" t="s">
        <v>36</v>
      </c>
      <c r="C13" s="98">
        <v>26</v>
      </c>
      <c r="D13" s="76">
        <v>58</v>
      </c>
      <c r="E13" s="76">
        <v>10</v>
      </c>
      <c r="F13" s="92">
        <f>4*E13/15</f>
        <v>2.6666666666666665</v>
      </c>
      <c r="G13" s="76">
        <v>45</v>
      </c>
      <c r="H13" s="92">
        <f>4*G13/15</f>
        <v>12</v>
      </c>
      <c r="I13" s="76">
        <v>13</v>
      </c>
      <c r="J13" s="92">
        <f>4*I13/15</f>
        <v>3.466666666666667</v>
      </c>
      <c r="K13" s="86">
        <f>F13+H13+J13</f>
        <v>18.133333333333333</v>
      </c>
      <c r="L13" s="27">
        <v>2.5</v>
      </c>
      <c r="M13" s="27">
        <v>2.5</v>
      </c>
      <c r="N13" s="27">
        <v>2.5</v>
      </c>
      <c r="O13" s="27">
        <v>2.5</v>
      </c>
      <c r="P13" s="28">
        <v>10</v>
      </c>
      <c r="Q13" s="28">
        <v>10</v>
      </c>
      <c r="R13" s="28">
        <v>10</v>
      </c>
      <c r="S13" s="28">
        <v>10</v>
      </c>
      <c r="T13" s="28">
        <v>5</v>
      </c>
      <c r="U13" s="28">
        <v>5</v>
      </c>
      <c r="V13" s="28">
        <v>10</v>
      </c>
      <c r="W13" s="28">
        <v>10</v>
      </c>
      <c r="X13" s="28">
        <v>10</v>
      </c>
      <c r="Y13" s="28">
        <v>10</v>
      </c>
      <c r="Z13" s="29">
        <v>10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88">
        <f>SUM(L13:AE13)</f>
        <v>110</v>
      </c>
      <c r="AG13" s="90">
        <f>30*AF13/140</f>
        <v>23.571428571428573</v>
      </c>
      <c r="AH13" s="84"/>
      <c r="AI13" s="76"/>
      <c r="AJ13" s="76"/>
      <c r="AK13" s="78">
        <f>30*AJ13/50</f>
        <v>0</v>
      </c>
      <c r="AL13" s="80">
        <f>K13+AG13+AH13-AI13</f>
        <v>41.70476190476191</v>
      </c>
      <c r="AM13" s="80">
        <f>K13+AG13+AK13+AH13-AI13</f>
        <v>41.70476190476191</v>
      </c>
      <c r="AN13" s="82">
        <v>1</v>
      </c>
      <c r="AO13" s="82">
        <v>1</v>
      </c>
      <c r="AP13" s="72"/>
      <c r="AQ13" s="165">
        <v>14</v>
      </c>
      <c r="AR13" s="165">
        <v>38</v>
      </c>
      <c r="AS13" s="165">
        <v>45</v>
      </c>
      <c r="AT13" s="72"/>
      <c r="AU13" s="74"/>
    </row>
    <row r="14" spans="1:47" ht="12.75">
      <c r="A14" s="95"/>
      <c r="B14" s="97"/>
      <c r="C14" s="99"/>
      <c r="D14" s="89"/>
      <c r="E14" s="89"/>
      <c r="F14" s="93"/>
      <c r="G14" s="89"/>
      <c r="H14" s="93"/>
      <c r="I14" s="89"/>
      <c r="J14" s="93"/>
      <c r="K14" s="87"/>
      <c r="L14" s="31" t="s">
        <v>46</v>
      </c>
      <c r="M14" s="31" t="s">
        <v>46</v>
      </c>
      <c r="N14" s="31" t="s">
        <v>46</v>
      </c>
      <c r="O14" s="31" t="s">
        <v>46</v>
      </c>
      <c r="P14" s="31" t="s">
        <v>46</v>
      </c>
      <c r="Q14" s="31" t="s">
        <v>46</v>
      </c>
      <c r="R14" s="31" t="s">
        <v>46</v>
      </c>
      <c r="S14" s="31" t="s">
        <v>46</v>
      </c>
      <c r="T14" s="31" t="s">
        <v>46</v>
      </c>
      <c r="U14" s="31" t="s">
        <v>46</v>
      </c>
      <c r="V14" s="31" t="s">
        <v>46</v>
      </c>
      <c r="W14" s="31" t="s">
        <v>46</v>
      </c>
      <c r="X14" s="31" t="s">
        <v>46</v>
      </c>
      <c r="Y14" s="31" t="s">
        <v>46</v>
      </c>
      <c r="Z14" s="30" t="s">
        <v>46</v>
      </c>
      <c r="AA14" s="31" t="s">
        <v>46</v>
      </c>
      <c r="AB14" s="31" t="s">
        <v>46</v>
      </c>
      <c r="AC14" s="31" t="s">
        <v>46</v>
      </c>
      <c r="AD14" s="31" t="s">
        <v>46</v>
      </c>
      <c r="AE14" s="31" t="s">
        <v>46</v>
      </c>
      <c r="AF14" s="89"/>
      <c r="AG14" s="91"/>
      <c r="AH14" s="85"/>
      <c r="AI14" s="77"/>
      <c r="AJ14" s="77"/>
      <c r="AK14" s="79"/>
      <c r="AL14" s="81"/>
      <c r="AM14" s="81"/>
      <c r="AN14" s="83"/>
      <c r="AO14" s="83"/>
      <c r="AP14" s="73"/>
      <c r="AQ14" s="73"/>
      <c r="AR14" s="73"/>
      <c r="AS14" s="73"/>
      <c r="AT14" s="73"/>
      <c r="AU14" s="75"/>
    </row>
    <row r="15" spans="1:48" ht="12.75">
      <c r="A15" s="94">
        <v>6</v>
      </c>
      <c r="B15" s="96" t="s">
        <v>37</v>
      </c>
      <c r="C15" s="98">
        <v>25</v>
      </c>
      <c r="D15" s="76">
        <v>52</v>
      </c>
      <c r="E15" s="76">
        <v>20</v>
      </c>
      <c r="F15" s="92">
        <f>4*E15/15</f>
        <v>5.333333333333333</v>
      </c>
      <c r="G15" s="76">
        <v>52</v>
      </c>
      <c r="H15" s="92">
        <f>4*G15/15</f>
        <v>13.866666666666667</v>
      </c>
      <c r="I15" s="76">
        <v>40</v>
      </c>
      <c r="J15" s="92">
        <f>4*I15/15</f>
        <v>10.666666666666666</v>
      </c>
      <c r="K15" s="86">
        <f>F15+H15+J15</f>
        <v>29.866666666666667</v>
      </c>
      <c r="L15" s="27">
        <v>2.5</v>
      </c>
      <c r="M15" s="27">
        <v>2.5</v>
      </c>
      <c r="N15" s="27">
        <v>2.5</v>
      </c>
      <c r="O15" s="27">
        <v>2.5</v>
      </c>
      <c r="P15" s="28">
        <v>10</v>
      </c>
      <c r="Q15" s="28">
        <v>10</v>
      </c>
      <c r="R15" s="28">
        <v>10</v>
      </c>
      <c r="S15" s="28">
        <v>10</v>
      </c>
      <c r="T15" s="28">
        <v>5</v>
      </c>
      <c r="U15" s="28">
        <v>5</v>
      </c>
      <c r="V15" s="28">
        <v>10</v>
      </c>
      <c r="W15" s="28">
        <v>0</v>
      </c>
      <c r="X15" s="28">
        <v>0</v>
      </c>
      <c r="Y15" s="28">
        <v>0</v>
      </c>
      <c r="Z15" s="29">
        <v>10</v>
      </c>
      <c r="AA15" s="28">
        <v>4</v>
      </c>
      <c r="AB15" s="28">
        <v>4</v>
      </c>
      <c r="AC15" s="28">
        <v>2</v>
      </c>
      <c r="AD15" s="28">
        <v>10</v>
      </c>
      <c r="AE15" s="32">
        <v>10</v>
      </c>
      <c r="AF15" s="88">
        <f>SUM(L15:AE15)</f>
        <v>110</v>
      </c>
      <c r="AG15" s="90">
        <f>30*AF15/140</f>
        <v>23.571428571428573</v>
      </c>
      <c r="AH15" s="84"/>
      <c r="AI15" s="76"/>
      <c r="AJ15" s="76">
        <f>50/3</f>
        <v>16.666666666666668</v>
      </c>
      <c r="AK15" s="78">
        <f>30*AJ15/50</f>
        <v>10.000000000000002</v>
      </c>
      <c r="AL15" s="80">
        <f>K15+AG15+AH15-AI15</f>
        <v>53.438095238095244</v>
      </c>
      <c r="AM15" s="80">
        <f>K15+AG15+AK15+AH15-AI15</f>
        <v>63.438095238095244</v>
      </c>
      <c r="AN15" s="82">
        <v>0</v>
      </c>
      <c r="AO15" s="82">
        <v>1</v>
      </c>
      <c r="AP15" s="72" t="s">
        <v>54</v>
      </c>
      <c r="AQ15" s="165"/>
      <c r="AR15" s="165">
        <v>33</v>
      </c>
      <c r="AS15" s="165">
        <v>45</v>
      </c>
      <c r="AT15" s="72" t="s">
        <v>58</v>
      </c>
      <c r="AU15" s="74"/>
      <c r="AV15" s="57"/>
    </row>
    <row r="16" spans="1:48" ht="12.75">
      <c r="A16" s="95"/>
      <c r="B16" s="97"/>
      <c r="C16" s="99"/>
      <c r="D16" s="89"/>
      <c r="E16" s="89"/>
      <c r="F16" s="93"/>
      <c r="G16" s="89"/>
      <c r="H16" s="93"/>
      <c r="I16" s="89"/>
      <c r="J16" s="93"/>
      <c r="K16" s="87"/>
      <c r="L16" s="31" t="s">
        <v>46</v>
      </c>
      <c r="M16" s="31" t="s">
        <v>46</v>
      </c>
      <c r="N16" s="31" t="s">
        <v>46</v>
      </c>
      <c r="O16" s="31" t="s">
        <v>46</v>
      </c>
      <c r="P16" s="31" t="s">
        <v>46</v>
      </c>
      <c r="Q16" s="31" t="s">
        <v>46</v>
      </c>
      <c r="R16" s="31" t="s">
        <v>46</v>
      </c>
      <c r="S16" s="31" t="s">
        <v>46</v>
      </c>
      <c r="T16" s="31" t="s">
        <v>46</v>
      </c>
      <c r="U16" s="31" t="s">
        <v>46</v>
      </c>
      <c r="V16" s="31" t="s">
        <v>46</v>
      </c>
      <c r="W16" s="31" t="s">
        <v>46</v>
      </c>
      <c r="X16" s="31" t="s">
        <v>46</v>
      </c>
      <c r="Y16" s="31" t="s">
        <v>46</v>
      </c>
      <c r="Z16" s="31" t="s">
        <v>46</v>
      </c>
      <c r="AA16" s="31" t="s">
        <v>46</v>
      </c>
      <c r="AB16" s="31" t="s">
        <v>46</v>
      </c>
      <c r="AC16" s="31" t="s">
        <v>46</v>
      </c>
      <c r="AD16" s="31" t="s">
        <v>46</v>
      </c>
      <c r="AE16" s="31" t="s">
        <v>46</v>
      </c>
      <c r="AF16" s="89"/>
      <c r="AG16" s="91"/>
      <c r="AH16" s="85"/>
      <c r="AI16" s="77"/>
      <c r="AJ16" s="77"/>
      <c r="AK16" s="79"/>
      <c r="AL16" s="81"/>
      <c r="AM16" s="81"/>
      <c r="AN16" s="83"/>
      <c r="AO16" s="83"/>
      <c r="AP16" s="73"/>
      <c r="AQ16" s="73"/>
      <c r="AR16" s="73"/>
      <c r="AS16" s="73"/>
      <c r="AT16" s="73"/>
      <c r="AU16" s="75"/>
      <c r="AV16" s="57"/>
    </row>
    <row r="17" spans="1:47" ht="12.75">
      <c r="A17" s="94">
        <v>7</v>
      </c>
      <c r="B17" s="96" t="s">
        <v>38</v>
      </c>
      <c r="C17" s="98">
        <v>24</v>
      </c>
      <c r="D17" s="76">
        <v>45</v>
      </c>
      <c r="E17" s="76"/>
      <c r="F17" s="92">
        <f>4*E17/15</f>
        <v>0</v>
      </c>
      <c r="G17" s="76"/>
      <c r="H17" s="92">
        <f>4*G17/15</f>
        <v>0</v>
      </c>
      <c r="I17" s="76"/>
      <c r="J17" s="92">
        <f>4*I17/15</f>
        <v>0</v>
      </c>
      <c r="K17" s="86">
        <f>F17+H17+J17</f>
        <v>0</v>
      </c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  <c r="AA17" s="28"/>
      <c r="AB17" s="28"/>
      <c r="AC17" s="28"/>
      <c r="AD17" s="28"/>
      <c r="AE17" s="32"/>
      <c r="AF17" s="88">
        <f>SUM(L17:AE17)</f>
        <v>0</v>
      </c>
      <c r="AG17" s="90">
        <f>30*AF17/140</f>
        <v>0</v>
      </c>
      <c r="AH17" s="84"/>
      <c r="AI17" s="76"/>
      <c r="AJ17" s="76"/>
      <c r="AK17" s="78">
        <f>30*AJ17/50</f>
        <v>0</v>
      </c>
      <c r="AL17" s="80">
        <f>K17+AG17+AH17-AI17</f>
        <v>0</v>
      </c>
      <c r="AM17" s="80">
        <f>K17+AG17+AK17+AH17-AI17</f>
        <v>0</v>
      </c>
      <c r="AN17" s="82">
        <v>0</v>
      </c>
      <c r="AO17" s="82">
        <v>0</v>
      </c>
      <c r="AP17" s="72"/>
      <c r="AQ17" s="165">
        <v>27</v>
      </c>
      <c r="AR17" s="165">
        <v>38</v>
      </c>
      <c r="AS17" s="165">
        <v>45</v>
      </c>
      <c r="AT17" s="72"/>
      <c r="AU17" s="74"/>
    </row>
    <row r="18" spans="1:47" ht="12.75">
      <c r="A18" s="95"/>
      <c r="B18" s="97"/>
      <c r="C18" s="99"/>
      <c r="D18" s="89"/>
      <c r="E18" s="89"/>
      <c r="F18" s="93"/>
      <c r="G18" s="89"/>
      <c r="H18" s="93"/>
      <c r="I18" s="89"/>
      <c r="J18" s="93"/>
      <c r="K18" s="87"/>
      <c r="L18" s="31"/>
      <c r="M18" s="31"/>
      <c r="N18" s="30"/>
      <c r="O18" s="31"/>
      <c r="P18" s="30"/>
      <c r="Q18" s="31"/>
      <c r="R18" s="31"/>
      <c r="S18" s="31"/>
      <c r="T18" s="31"/>
      <c r="U18" s="31"/>
      <c r="V18" s="31"/>
      <c r="W18" s="31"/>
      <c r="X18" s="30"/>
      <c r="Y18" s="30"/>
      <c r="Z18" s="30"/>
      <c r="AA18" s="30"/>
      <c r="AB18" s="30"/>
      <c r="AC18" s="30"/>
      <c r="AD18" s="30"/>
      <c r="AE18" s="30"/>
      <c r="AF18" s="89"/>
      <c r="AG18" s="91"/>
      <c r="AH18" s="85"/>
      <c r="AI18" s="77"/>
      <c r="AJ18" s="77"/>
      <c r="AK18" s="79"/>
      <c r="AL18" s="81"/>
      <c r="AM18" s="81"/>
      <c r="AN18" s="83"/>
      <c r="AO18" s="83"/>
      <c r="AP18" s="73"/>
      <c r="AQ18" s="73"/>
      <c r="AR18" s="73"/>
      <c r="AS18" s="73"/>
      <c r="AT18" s="73"/>
      <c r="AU18" s="75"/>
    </row>
    <row r="19" spans="1:47" ht="12.75">
      <c r="A19" s="94">
        <v>8</v>
      </c>
      <c r="B19" s="96" t="s">
        <v>39</v>
      </c>
      <c r="C19" s="98">
        <v>23</v>
      </c>
      <c r="D19" s="76">
        <v>29</v>
      </c>
      <c r="E19" s="76"/>
      <c r="F19" s="92">
        <f>4*E19/15</f>
        <v>0</v>
      </c>
      <c r="G19" s="76">
        <v>40</v>
      </c>
      <c r="H19" s="92">
        <f>4*G19/15</f>
        <v>10.666666666666666</v>
      </c>
      <c r="I19" s="76"/>
      <c r="J19" s="92">
        <f>4*I19/15</f>
        <v>0</v>
      </c>
      <c r="K19" s="86">
        <f>F19+H19+J19</f>
        <v>10.666666666666666</v>
      </c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  <c r="AA19" s="28"/>
      <c r="AB19" s="28"/>
      <c r="AC19" s="28"/>
      <c r="AD19" s="28"/>
      <c r="AE19" s="32"/>
      <c r="AF19" s="88">
        <f>SUM(L19:AE19)</f>
        <v>0</v>
      </c>
      <c r="AG19" s="90">
        <f>30*AF19/140</f>
        <v>0</v>
      </c>
      <c r="AH19" s="84">
        <v>3</v>
      </c>
      <c r="AI19" s="76"/>
      <c r="AJ19" s="76"/>
      <c r="AK19" s="78">
        <f>30*AJ19/50</f>
        <v>0</v>
      </c>
      <c r="AL19" s="80">
        <f>K19+AG19+AH19-AI19</f>
        <v>13.666666666666666</v>
      </c>
      <c r="AM19" s="80">
        <f>K19+AG19+AK19+AH19-AI19</f>
        <v>13.666666666666666</v>
      </c>
      <c r="AN19" s="82">
        <v>1</v>
      </c>
      <c r="AO19" s="82">
        <v>0</v>
      </c>
      <c r="AP19" s="72"/>
      <c r="AQ19" s="165">
        <v>27</v>
      </c>
      <c r="AR19" s="165">
        <v>38</v>
      </c>
      <c r="AS19" s="165">
        <v>45</v>
      </c>
      <c r="AT19" s="72"/>
      <c r="AU19" s="154"/>
    </row>
    <row r="20" spans="1:47" ht="12.75">
      <c r="A20" s="95"/>
      <c r="B20" s="97"/>
      <c r="C20" s="99"/>
      <c r="D20" s="89"/>
      <c r="E20" s="89"/>
      <c r="F20" s="93"/>
      <c r="G20" s="89"/>
      <c r="H20" s="93"/>
      <c r="I20" s="89"/>
      <c r="J20" s="93"/>
      <c r="K20" s="8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89"/>
      <c r="AG20" s="91"/>
      <c r="AH20" s="85"/>
      <c r="AI20" s="77"/>
      <c r="AJ20" s="77"/>
      <c r="AK20" s="79"/>
      <c r="AL20" s="81"/>
      <c r="AM20" s="81"/>
      <c r="AN20" s="83"/>
      <c r="AO20" s="83"/>
      <c r="AP20" s="73"/>
      <c r="AQ20" s="73"/>
      <c r="AR20" s="73"/>
      <c r="AS20" s="73"/>
      <c r="AT20" s="73"/>
      <c r="AU20" s="155"/>
    </row>
    <row r="21" spans="1:47" ht="12.75">
      <c r="A21" s="94">
        <v>9</v>
      </c>
      <c r="B21" s="96" t="s">
        <v>40</v>
      </c>
      <c r="C21" s="98">
        <v>22</v>
      </c>
      <c r="D21" s="76">
        <v>32</v>
      </c>
      <c r="E21" s="76">
        <v>16</v>
      </c>
      <c r="F21" s="92">
        <f>4*E21/15</f>
        <v>4.266666666666667</v>
      </c>
      <c r="G21" s="76">
        <v>48</v>
      </c>
      <c r="H21" s="92">
        <f>4*G21/15</f>
        <v>12.8</v>
      </c>
      <c r="I21" s="76"/>
      <c r="J21" s="92">
        <f>4*I21/15</f>
        <v>0</v>
      </c>
      <c r="K21" s="86">
        <f>F21+H21+J21</f>
        <v>17.066666666666666</v>
      </c>
      <c r="L21" s="27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28"/>
      <c r="AB21" s="28"/>
      <c r="AC21" s="28"/>
      <c r="AD21" s="28"/>
      <c r="AE21" s="32"/>
      <c r="AF21" s="88">
        <f>SUM(L21:AE21)</f>
        <v>0</v>
      </c>
      <c r="AG21" s="90">
        <f>30*AF21/140</f>
        <v>0</v>
      </c>
      <c r="AH21" s="84"/>
      <c r="AI21" s="76"/>
      <c r="AJ21" s="76"/>
      <c r="AK21" s="78">
        <f>30*AJ21/50</f>
        <v>0</v>
      </c>
      <c r="AL21" s="80">
        <f>K21+AG21+AH21-AI21</f>
        <v>17.066666666666666</v>
      </c>
      <c r="AM21" s="80">
        <f>K21+AG21+AK21+AH21-AI21</f>
        <v>17.066666666666666</v>
      </c>
      <c r="AN21" s="82">
        <v>1</v>
      </c>
      <c r="AO21" s="82">
        <v>1</v>
      </c>
      <c r="AP21" s="72"/>
      <c r="AQ21" s="165">
        <v>27</v>
      </c>
      <c r="AR21" s="165">
        <v>38</v>
      </c>
      <c r="AS21" s="165">
        <v>45</v>
      </c>
      <c r="AT21" s="72"/>
      <c r="AU21" s="74"/>
    </row>
    <row r="22" spans="1:47" ht="12.75">
      <c r="A22" s="95"/>
      <c r="B22" s="97"/>
      <c r="C22" s="99"/>
      <c r="D22" s="89"/>
      <c r="E22" s="89"/>
      <c r="F22" s="93"/>
      <c r="G22" s="89"/>
      <c r="H22" s="93"/>
      <c r="I22" s="89"/>
      <c r="J22" s="93"/>
      <c r="K22" s="87"/>
      <c r="L22" s="30"/>
      <c r="M22" s="31"/>
      <c r="N22" s="30"/>
      <c r="O22" s="31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0"/>
      <c r="AA22" s="30"/>
      <c r="AB22" s="30"/>
      <c r="AC22" s="30"/>
      <c r="AD22" s="30"/>
      <c r="AE22" s="30"/>
      <c r="AF22" s="89"/>
      <c r="AG22" s="91"/>
      <c r="AH22" s="85"/>
      <c r="AI22" s="77"/>
      <c r="AJ22" s="77"/>
      <c r="AK22" s="79"/>
      <c r="AL22" s="81"/>
      <c r="AM22" s="81"/>
      <c r="AN22" s="83"/>
      <c r="AO22" s="83"/>
      <c r="AP22" s="73"/>
      <c r="AQ22" s="73"/>
      <c r="AR22" s="73"/>
      <c r="AS22" s="73"/>
      <c r="AT22" s="73"/>
      <c r="AU22" s="75"/>
    </row>
    <row r="23" spans="1:47" ht="12.75">
      <c r="A23" s="94">
        <v>10</v>
      </c>
      <c r="B23" s="96" t="s">
        <v>41</v>
      </c>
      <c r="C23" s="98">
        <v>20</v>
      </c>
      <c r="D23" s="76">
        <v>56</v>
      </c>
      <c r="E23" s="76">
        <v>30</v>
      </c>
      <c r="F23" s="92">
        <f>4*E23/15</f>
        <v>8</v>
      </c>
      <c r="G23" s="76">
        <v>36</v>
      </c>
      <c r="H23" s="92">
        <f>4*G23/15</f>
        <v>9.6</v>
      </c>
      <c r="I23" s="76">
        <v>39</v>
      </c>
      <c r="J23" s="92">
        <f>4*I23/15</f>
        <v>10.4</v>
      </c>
      <c r="K23" s="86">
        <f>F23+H23+J23</f>
        <v>28</v>
      </c>
      <c r="L23" s="27">
        <v>2.5</v>
      </c>
      <c r="M23" s="27">
        <v>2.5</v>
      </c>
      <c r="N23" s="27">
        <v>2.5</v>
      </c>
      <c r="O23" s="27">
        <v>2.5</v>
      </c>
      <c r="P23" s="27"/>
      <c r="Q23" s="28">
        <v>10</v>
      </c>
      <c r="R23" s="28">
        <v>8</v>
      </c>
      <c r="S23" s="28">
        <v>10</v>
      </c>
      <c r="T23" s="28">
        <v>4</v>
      </c>
      <c r="U23" s="28">
        <v>4</v>
      </c>
      <c r="V23" s="28">
        <v>8</v>
      </c>
      <c r="W23" s="28">
        <v>10</v>
      </c>
      <c r="X23" s="28"/>
      <c r="Y23" s="28"/>
      <c r="Z23" s="29"/>
      <c r="AA23" s="28"/>
      <c r="AB23" s="28"/>
      <c r="AC23" s="28"/>
      <c r="AD23" s="28"/>
      <c r="AE23" s="32"/>
      <c r="AF23" s="88">
        <f>SUM(L23:AE23)</f>
        <v>64</v>
      </c>
      <c r="AG23" s="90">
        <f>30*AF23/140</f>
        <v>13.714285714285714</v>
      </c>
      <c r="AH23" s="84"/>
      <c r="AI23" s="76"/>
      <c r="AJ23" s="76"/>
      <c r="AK23" s="78">
        <f>30*AJ23/50</f>
        <v>0</v>
      </c>
      <c r="AL23" s="80">
        <f>K23+AG23+AH23-AI23</f>
        <v>41.714285714285715</v>
      </c>
      <c r="AM23" s="80">
        <f>K23+AG23+AK23+AH23-AI23</f>
        <v>41.714285714285715</v>
      </c>
      <c r="AN23" s="82">
        <v>1</v>
      </c>
      <c r="AO23" s="82">
        <v>1</v>
      </c>
      <c r="AP23" s="72"/>
      <c r="AQ23" s="165">
        <v>14</v>
      </c>
      <c r="AR23" s="165">
        <v>38</v>
      </c>
      <c r="AS23" s="165">
        <v>45</v>
      </c>
      <c r="AT23" s="72"/>
      <c r="AU23" s="74"/>
    </row>
    <row r="24" spans="1:47" ht="12.75">
      <c r="A24" s="95"/>
      <c r="B24" s="97"/>
      <c r="C24" s="99"/>
      <c r="D24" s="89"/>
      <c r="E24" s="89"/>
      <c r="F24" s="93"/>
      <c r="G24" s="89"/>
      <c r="H24" s="93"/>
      <c r="I24" s="89"/>
      <c r="J24" s="93"/>
      <c r="K24" s="87"/>
      <c r="L24" s="31" t="s">
        <v>46</v>
      </c>
      <c r="M24" s="31" t="s">
        <v>46</v>
      </c>
      <c r="N24" s="31" t="s">
        <v>46</v>
      </c>
      <c r="O24" s="31" t="s">
        <v>46</v>
      </c>
      <c r="P24" s="31" t="s">
        <v>46</v>
      </c>
      <c r="Q24" s="31" t="s">
        <v>46</v>
      </c>
      <c r="R24" s="31" t="s">
        <v>48</v>
      </c>
      <c r="S24" s="31" t="s">
        <v>46</v>
      </c>
      <c r="T24" s="31" t="s">
        <v>48</v>
      </c>
      <c r="U24" s="31" t="s">
        <v>48</v>
      </c>
      <c r="V24" s="31" t="s">
        <v>48</v>
      </c>
      <c r="W24" s="31" t="s">
        <v>48</v>
      </c>
      <c r="X24" s="31" t="s">
        <v>46</v>
      </c>
      <c r="Y24" s="31"/>
      <c r="Z24" s="30"/>
      <c r="AA24" s="30"/>
      <c r="AB24" s="30"/>
      <c r="AC24" s="30"/>
      <c r="AD24" s="30"/>
      <c r="AE24" s="30"/>
      <c r="AF24" s="89"/>
      <c r="AG24" s="91"/>
      <c r="AH24" s="85"/>
      <c r="AI24" s="77"/>
      <c r="AJ24" s="77"/>
      <c r="AK24" s="79"/>
      <c r="AL24" s="81"/>
      <c r="AM24" s="81"/>
      <c r="AN24" s="83"/>
      <c r="AO24" s="83"/>
      <c r="AP24" s="73"/>
      <c r="AQ24" s="73"/>
      <c r="AR24" s="73"/>
      <c r="AS24" s="73"/>
      <c r="AT24" s="73"/>
      <c r="AU24" s="75"/>
    </row>
    <row r="25" spans="1:47" ht="12.75">
      <c r="A25" s="94">
        <v>11</v>
      </c>
      <c r="B25" s="96" t="s">
        <v>42</v>
      </c>
      <c r="C25" s="98">
        <v>21</v>
      </c>
      <c r="D25" s="76">
        <v>58</v>
      </c>
      <c r="E25" s="76">
        <v>30</v>
      </c>
      <c r="F25" s="92">
        <f>4*E25/15</f>
        <v>8</v>
      </c>
      <c r="G25" s="76"/>
      <c r="H25" s="92">
        <f>4*G25/15</f>
        <v>0</v>
      </c>
      <c r="I25" s="76">
        <v>45</v>
      </c>
      <c r="J25" s="92">
        <f>4*I25/15</f>
        <v>12</v>
      </c>
      <c r="K25" s="86">
        <f>F25+H25+J25</f>
        <v>20</v>
      </c>
      <c r="L25" s="27">
        <v>2.5</v>
      </c>
      <c r="M25" s="27">
        <v>2.5</v>
      </c>
      <c r="N25" s="27">
        <v>2.5</v>
      </c>
      <c r="O25" s="27">
        <v>2.5</v>
      </c>
      <c r="P25" s="27">
        <v>10</v>
      </c>
      <c r="Q25" s="28">
        <v>10</v>
      </c>
      <c r="R25" s="28">
        <v>8</v>
      </c>
      <c r="S25" s="28">
        <v>8</v>
      </c>
      <c r="T25" s="28">
        <v>4</v>
      </c>
      <c r="U25" s="28">
        <v>4</v>
      </c>
      <c r="V25" s="28">
        <v>8</v>
      </c>
      <c r="W25" s="28">
        <v>10</v>
      </c>
      <c r="X25" s="28">
        <v>10</v>
      </c>
      <c r="Y25" s="28">
        <v>10</v>
      </c>
      <c r="Z25" s="67">
        <v>10</v>
      </c>
      <c r="AA25" s="28">
        <v>4</v>
      </c>
      <c r="AB25" s="28">
        <v>4</v>
      </c>
      <c r="AC25" s="28">
        <v>2</v>
      </c>
      <c r="AD25" s="28">
        <v>10</v>
      </c>
      <c r="AE25" s="32">
        <v>10</v>
      </c>
      <c r="AF25" s="88">
        <f>SUM(L25:AE25)</f>
        <v>132</v>
      </c>
      <c r="AG25" s="90">
        <f>30*AF25/140</f>
        <v>28.285714285714285</v>
      </c>
      <c r="AH25" s="84"/>
      <c r="AI25" s="76"/>
      <c r="AJ25" s="76"/>
      <c r="AK25" s="78">
        <f>30*AJ25/50</f>
        <v>0</v>
      </c>
      <c r="AL25" s="80">
        <f>K25+AG25+AH25-AI25</f>
        <v>48.285714285714285</v>
      </c>
      <c r="AM25" s="80">
        <f>K25+AG25+AK25+AH25-AI25</f>
        <v>48.285714285714285</v>
      </c>
      <c r="AN25" s="82">
        <v>0</v>
      </c>
      <c r="AO25" s="82">
        <v>1</v>
      </c>
      <c r="AP25" s="72"/>
      <c r="AQ25" s="165">
        <v>3</v>
      </c>
      <c r="AR25" s="165">
        <v>38</v>
      </c>
      <c r="AS25" s="165">
        <v>45</v>
      </c>
      <c r="AT25" s="72"/>
      <c r="AU25" s="74"/>
    </row>
    <row r="26" spans="1:47" ht="12.75">
      <c r="A26" s="95"/>
      <c r="B26" s="97"/>
      <c r="C26" s="99"/>
      <c r="D26" s="89"/>
      <c r="E26" s="89"/>
      <c r="F26" s="93"/>
      <c r="G26" s="89"/>
      <c r="H26" s="93"/>
      <c r="I26" s="89"/>
      <c r="J26" s="93"/>
      <c r="K26" s="87"/>
      <c r="L26" s="31" t="s">
        <v>46</v>
      </c>
      <c r="M26" s="31" t="s">
        <v>46</v>
      </c>
      <c r="N26" s="31" t="s">
        <v>46</v>
      </c>
      <c r="O26" s="31" t="s">
        <v>46</v>
      </c>
      <c r="P26" s="31" t="s">
        <v>46</v>
      </c>
      <c r="Q26" s="31" t="s">
        <v>46</v>
      </c>
      <c r="R26" s="31" t="s">
        <v>48</v>
      </c>
      <c r="S26" s="31" t="s">
        <v>48</v>
      </c>
      <c r="T26" s="31" t="s">
        <v>48</v>
      </c>
      <c r="U26" s="31" t="s">
        <v>48</v>
      </c>
      <c r="V26" s="31" t="s">
        <v>48</v>
      </c>
      <c r="W26" s="31" t="s">
        <v>46</v>
      </c>
      <c r="X26" s="31" t="s">
        <v>46</v>
      </c>
      <c r="Y26" s="31" t="s">
        <v>46</v>
      </c>
      <c r="Z26" s="30" t="s">
        <v>46</v>
      </c>
      <c r="AA26" s="31" t="s">
        <v>46</v>
      </c>
      <c r="AB26" s="31" t="s">
        <v>46</v>
      </c>
      <c r="AC26" s="31" t="s">
        <v>46</v>
      </c>
      <c r="AD26" s="31" t="s">
        <v>46</v>
      </c>
      <c r="AE26" s="31" t="s">
        <v>46</v>
      </c>
      <c r="AF26" s="89"/>
      <c r="AG26" s="91"/>
      <c r="AH26" s="85"/>
      <c r="AI26" s="77"/>
      <c r="AJ26" s="77"/>
      <c r="AK26" s="79"/>
      <c r="AL26" s="81"/>
      <c r="AM26" s="81"/>
      <c r="AN26" s="83"/>
      <c r="AO26" s="83"/>
      <c r="AP26" s="73"/>
      <c r="AQ26" s="73"/>
      <c r="AR26" s="73"/>
      <c r="AS26" s="73"/>
      <c r="AT26" s="73"/>
      <c r="AU26" s="75"/>
    </row>
    <row r="27" spans="1:47" s="57" customFormat="1" ht="12.75">
      <c r="A27" s="94">
        <v>12</v>
      </c>
      <c r="B27" s="96" t="s">
        <v>43</v>
      </c>
      <c r="C27" s="98">
        <v>16</v>
      </c>
      <c r="D27" s="76">
        <v>32</v>
      </c>
      <c r="E27" s="76">
        <v>28</v>
      </c>
      <c r="F27" s="92">
        <f>4*E27/15</f>
        <v>7.466666666666667</v>
      </c>
      <c r="G27" s="76">
        <v>47</v>
      </c>
      <c r="H27" s="92">
        <f>4*G27/15</f>
        <v>12.533333333333333</v>
      </c>
      <c r="I27" s="76">
        <v>22</v>
      </c>
      <c r="J27" s="92">
        <f>4*I27/15</f>
        <v>5.866666666666666</v>
      </c>
      <c r="K27" s="86">
        <f>F27+H27+J27</f>
        <v>25.866666666666667</v>
      </c>
      <c r="L27" s="27">
        <v>2.5</v>
      </c>
      <c r="M27" s="28">
        <v>2.5</v>
      </c>
      <c r="N27" s="28">
        <v>2.5</v>
      </c>
      <c r="O27" s="28">
        <v>2.5</v>
      </c>
      <c r="P27" s="28"/>
      <c r="Q27" s="28"/>
      <c r="R27" s="28"/>
      <c r="S27" s="28">
        <v>0</v>
      </c>
      <c r="T27" s="28">
        <v>5</v>
      </c>
      <c r="U27" s="28">
        <v>5</v>
      </c>
      <c r="V27" s="28">
        <v>10</v>
      </c>
      <c r="W27" s="28">
        <v>10</v>
      </c>
      <c r="X27" s="28">
        <v>10</v>
      </c>
      <c r="Y27" s="28"/>
      <c r="Z27" s="29"/>
      <c r="AA27" s="28"/>
      <c r="AB27" s="28"/>
      <c r="AC27" s="28"/>
      <c r="AD27" s="28"/>
      <c r="AE27" s="32"/>
      <c r="AF27" s="88">
        <f>SUM(L27:AE27)</f>
        <v>50</v>
      </c>
      <c r="AG27" s="90">
        <f>30*AF27/140</f>
        <v>10.714285714285714</v>
      </c>
      <c r="AH27" s="84"/>
      <c r="AI27" s="76"/>
      <c r="AJ27" s="76"/>
      <c r="AK27" s="78">
        <f>30*AJ27/50</f>
        <v>0</v>
      </c>
      <c r="AL27" s="80">
        <f>K27+AG27+AH27-AI27</f>
        <v>36.58095238095238</v>
      </c>
      <c r="AM27" s="80">
        <f>K27+AG27+AK27+AH27-AI27</f>
        <v>36.58095238095238</v>
      </c>
      <c r="AN27" s="82">
        <v>1</v>
      </c>
      <c r="AO27" s="82">
        <v>1</v>
      </c>
      <c r="AP27" s="72"/>
      <c r="AQ27" s="165">
        <v>23</v>
      </c>
      <c r="AR27" s="165">
        <v>38</v>
      </c>
      <c r="AS27" s="165">
        <v>45</v>
      </c>
      <c r="AT27" s="72"/>
      <c r="AU27" s="74"/>
    </row>
    <row r="28" spans="1:47" s="57" customFormat="1" ht="12.75">
      <c r="A28" s="95"/>
      <c r="B28" s="97"/>
      <c r="C28" s="99"/>
      <c r="D28" s="89"/>
      <c r="E28" s="89"/>
      <c r="F28" s="93"/>
      <c r="G28" s="89"/>
      <c r="H28" s="93"/>
      <c r="I28" s="89"/>
      <c r="J28" s="93"/>
      <c r="K28" s="87"/>
      <c r="L28" s="31" t="s">
        <v>46</v>
      </c>
      <c r="M28" s="31" t="s">
        <v>46</v>
      </c>
      <c r="N28" s="31" t="s">
        <v>46</v>
      </c>
      <c r="O28" s="31" t="s">
        <v>46</v>
      </c>
      <c r="P28" s="30"/>
      <c r="Q28" s="30"/>
      <c r="R28" s="30"/>
      <c r="S28" s="31" t="s">
        <v>46</v>
      </c>
      <c r="T28" s="31" t="s">
        <v>46</v>
      </c>
      <c r="U28" s="31" t="s">
        <v>46</v>
      </c>
      <c r="V28" s="31" t="s">
        <v>46</v>
      </c>
      <c r="W28" s="31" t="s">
        <v>46</v>
      </c>
      <c r="X28" s="31" t="s">
        <v>46</v>
      </c>
      <c r="Y28" s="30"/>
      <c r="Z28" s="30"/>
      <c r="AA28" s="30"/>
      <c r="AB28" s="30"/>
      <c r="AC28" s="30"/>
      <c r="AD28" s="30"/>
      <c r="AE28" s="30"/>
      <c r="AF28" s="89"/>
      <c r="AG28" s="91"/>
      <c r="AH28" s="85"/>
      <c r="AI28" s="77"/>
      <c r="AJ28" s="77"/>
      <c r="AK28" s="79"/>
      <c r="AL28" s="81"/>
      <c r="AM28" s="81"/>
      <c r="AN28" s="83"/>
      <c r="AO28" s="83"/>
      <c r="AP28" s="73"/>
      <c r="AQ28" s="73"/>
      <c r="AR28" s="73"/>
      <c r="AS28" s="73"/>
      <c r="AT28" s="73"/>
      <c r="AU28" s="75"/>
    </row>
    <row r="29" spans="1:47" ht="12.75">
      <c r="A29" s="94">
        <v>13</v>
      </c>
      <c r="B29" s="156" t="s">
        <v>49</v>
      </c>
      <c r="C29" s="98">
        <v>31</v>
      </c>
      <c r="D29" s="76">
        <v>60</v>
      </c>
      <c r="E29" s="76">
        <v>21</v>
      </c>
      <c r="F29" s="92">
        <f>4*E29/15</f>
        <v>5.6</v>
      </c>
      <c r="G29" s="76">
        <v>37</v>
      </c>
      <c r="H29" s="92">
        <f>4*G29/15</f>
        <v>9.866666666666667</v>
      </c>
      <c r="I29" s="76">
        <v>41</v>
      </c>
      <c r="J29" s="92">
        <f>4*I29/15</f>
        <v>10.933333333333334</v>
      </c>
      <c r="K29" s="86">
        <f>F29+H29+J29</f>
        <v>26.4</v>
      </c>
      <c r="L29" s="63">
        <v>2.5</v>
      </c>
      <c r="M29" s="63">
        <v>2.5</v>
      </c>
      <c r="N29" s="63">
        <v>2.5</v>
      </c>
      <c r="O29" s="63">
        <v>2.5</v>
      </c>
      <c r="P29" s="28">
        <v>10</v>
      </c>
      <c r="Q29" s="28">
        <v>10</v>
      </c>
      <c r="R29" s="64">
        <v>10</v>
      </c>
      <c r="S29" s="64">
        <v>10</v>
      </c>
      <c r="T29" s="64">
        <v>5</v>
      </c>
      <c r="U29" s="64">
        <v>5</v>
      </c>
      <c r="V29" s="64">
        <v>10</v>
      </c>
      <c r="W29" s="64">
        <v>10</v>
      </c>
      <c r="X29" s="64">
        <v>10</v>
      </c>
      <c r="Y29" s="64">
        <v>10</v>
      </c>
      <c r="Z29" s="30"/>
      <c r="AA29" s="64">
        <v>0</v>
      </c>
      <c r="AB29" s="64">
        <v>0</v>
      </c>
      <c r="AC29" s="64">
        <v>0</v>
      </c>
      <c r="AD29" s="64">
        <v>10</v>
      </c>
      <c r="AE29" s="64">
        <v>10</v>
      </c>
      <c r="AF29" s="88">
        <f>SUM(L29:AE29)</f>
        <v>120</v>
      </c>
      <c r="AG29" s="90">
        <f>30*AF29/140</f>
        <v>25.714285714285715</v>
      </c>
      <c r="AH29" s="84"/>
      <c r="AI29" s="76"/>
      <c r="AJ29" s="76">
        <f>50/3</f>
        <v>16.666666666666668</v>
      </c>
      <c r="AK29" s="78">
        <f>30*AJ29/50</f>
        <v>10.000000000000002</v>
      </c>
      <c r="AL29" s="80">
        <f>K29+AG29+AH29-AI29</f>
        <v>52.114285714285714</v>
      </c>
      <c r="AM29" s="80">
        <f>K29+AG29+AK29+AH29-AI29</f>
        <v>62.114285714285714</v>
      </c>
      <c r="AN29" s="82">
        <v>1</v>
      </c>
      <c r="AO29" s="82">
        <v>1</v>
      </c>
      <c r="AP29" s="72" t="s">
        <v>54</v>
      </c>
      <c r="AQ29" s="165"/>
      <c r="AR29" s="165">
        <v>35</v>
      </c>
      <c r="AS29" s="165">
        <v>45</v>
      </c>
      <c r="AT29" s="72" t="s">
        <v>57</v>
      </c>
      <c r="AU29" s="74"/>
    </row>
    <row r="30" spans="1:47" ht="12.75">
      <c r="A30" s="95"/>
      <c r="B30" s="97"/>
      <c r="C30" s="99"/>
      <c r="D30" s="89"/>
      <c r="E30" s="89"/>
      <c r="F30" s="93"/>
      <c r="G30" s="89"/>
      <c r="H30" s="93"/>
      <c r="I30" s="89"/>
      <c r="J30" s="93"/>
      <c r="K30" s="87"/>
      <c r="L30" s="62" t="s">
        <v>46</v>
      </c>
      <c r="M30" s="31" t="s">
        <v>46</v>
      </c>
      <c r="N30" s="31" t="s">
        <v>46</v>
      </c>
      <c r="O30" s="31" t="s">
        <v>46</v>
      </c>
      <c r="P30" s="31" t="s">
        <v>46</v>
      </c>
      <c r="Q30" s="31" t="s">
        <v>46</v>
      </c>
      <c r="R30" s="31" t="s">
        <v>46</v>
      </c>
      <c r="S30" s="31" t="s">
        <v>46</v>
      </c>
      <c r="T30" s="31" t="s">
        <v>46</v>
      </c>
      <c r="U30" s="31" t="s">
        <v>46</v>
      </c>
      <c r="V30" s="31" t="s">
        <v>47</v>
      </c>
      <c r="W30" s="31" t="s">
        <v>46</v>
      </c>
      <c r="X30" s="31" t="s">
        <v>46</v>
      </c>
      <c r="Y30" s="31" t="s">
        <v>46</v>
      </c>
      <c r="Z30" s="30"/>
      <c r="AA30" s="31" t="s">
        <v>46</v>
      </c>
      <c r="AB30" s="31" t="s">
        <v>46</v>
      </c>
      <c r="AC30" s="31" t="s">
        <v>46</v>
      </c>
      <c r="AD30" s="31" t="s">
        <v>46</v>
      </c>
      <c r="AE30" s="31" t="s">
        <v>46</v>
      </c>
      <c r="AF30" s="89"/>
      <c r="AG30" s="91"/>
      <c r="AH30" s="85"/>
      <c r="AI30" s="77"/>
      <c r="AJ30" s="77"/>
      <c r="AK30" s="79"/>
      <c r="AL30" s="81"/>
      <c r="AM30" s="81"/>
      <c r="AN30" s="83"/>
      <c r="AO30" s="83"/>
      <c r="AP30" s="73"/>
      <c r="AQ30" s="73"/>
      <c r="AR30" s="73"/>
      <c r="AS30" s="73"/>
      <c r="AT30" s="73"/>
      <c r="AU30" s="75"/>
    </row>
    <row r="31" spans="1:47" ht="12.75">
      <c r="A31" s="94">
        <v>14</v>
      </c>
      <c r="B31" s="96" t="s">
        <v>44</v>
      </c>
      <c r="C31" s="98">
        <v>32</v>
      </c>
      <c r="D31" s="76">
        <v>54</v>
      </c>
      <c r="E31" s="76">
        <v>23</v>
      </c>
      <c r="F31" s="92">
        <f>4*E31/15</f>
        <v>6.133333333333334</v>
      </c>
      <c r="G31" s="76">
        <v>44</v>
      </c>
      <c r="H31" s="92">
        <f>4*G31/15</f>
        <v>11.733333333333333</v>
      </c>
      <c r="I31" s="76">
        <v>50</v>
      </c>
      <c r="J31" s="92">
        <f>4*I31/15</f>
        <v>13.333333333333334</v>
      </c>
      <c r="K31" s="86">
        <f>F31+H31+J31</f>
        <v>31.200000000000003</v>
      </c>
      <c r="L31" s="63">
        <v>2.5</v>
      </c>
      <c r="M31" s="63">
        <v>2.5</v>
      </c>
      <c r="N31" s="63">
        <v>2.5</v>
      </c>
      <c r="O31" s="63">
        <v>2.5</v>
      </c>
      <c r="P31" s="64">
        <v>8</v>
      </c>
      <c r="Q31" s="63">
        <v>10</v>
      </c>
      <c r="R31" s="64">
        <v>8</v>
      </c>
      <c r="S31" s="64">
        <v>10</v>
      </c>
      <c r="T31" s="64">
        <v>5</v>
      </c>
      <c r="U31" s="64">
        <v>5</v>
      </c>
      <c r="V31" s="63">
        <v>10</v>
      </c>
      <c r="W31" s="64">
        <v>10</v>
      </c>
      <c r="X31" s="64">
        <v>10</v>
      </c>
      <c r="Y31" s="64">
        <v>10</v>
      </c>
      <c r="Z31" s="64">
        <v>10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88">
        <f>SUM(L31:AE31)</f>
        <v>106</v>
      </c>
      <c r="AG31" s="90">
        <f>30*AF31/140</f>
        <v>22.714285714285715</v>
      </c>
      <c r="AH31" s="84"/>
      <c r="AI31" s="76"/>
      <c r="AJ31" s="76">
        <f>50/3</f>
        <v>16.666666666666668</v>
      </c>
      <c r="AK31" s="78">
        <f>30*AJ31/50</f>
        <v>10.000000000000002</v>
      </c>
      <c r="AL31" s="80">
        <f>K31+AG31+AH31-AI31</f>
        <v>53.91428571428572</v>
      </c>
      <c r="AM31" s="80">
        <f>K31+AG31+AK31+AH31-AI31</f>
        <v>63.91428571428572</v>
      </c>
      <c r="AN31" s="82">
        <v>0</v>
      </c>
      <c r="AO31" s="82">
        <v>1</v>
      </c>
      <c r="AP31" s="72" t="s">
        <v>54</v>
      </c>
      <c r="AQ31" s="165"/>
      <c r="AR31" s="165">
        <v>32</v>
      </c>
      <c r="AS31" s="165">
        <v>45</v>
      </c>
      <c r="AT31" s="72" t="s">
        <v>58</v>
      </c>
      <c r="AU31" s="74"/>
    </row>
    <row r="32" spans="1:47" ht="12.75">
      <c r="A32" s="95"/>
      <c r="B32" s="97"/>
      <c r="C32" s="99"/>
      <c r="D32" s="89"/>
      <c r="E32" s="89"/>
      <c r="F32" s="93"/>
      <c r="G32" s="89"/>
      <c r="H32" s="93"/>
      <c r="I32" s="89"/>
      <c r="J32" s="93"/>
      <c r="K32" s="87"/>
      <c r="L32" s="62" t="s">
        <v>46</v>
      </c>
      <c r="M32" s="31" t="s">
        <v>46</v>
      </c>
      <c r="N32" s="31" t="s">
        <v>46</v>
      </c>
      <c r="O32" s="31" t="s">
        <v>46</v>
      </c>
      <c r="P32" s="31" t="s">
        <v>48</v>
      </c>
      <c r="Q32" s="31" t="s">
        <v>46</v>
      </c>
      <c r="R32" s="31" t="s">
        <v>48</v>
      </c>
      <c r="S32" s="31" t="s">
        <v>46</v>
      </c>
      <c r="T32" s="31" t="s">
        <v>46</v>
      </c>
      <c r="U32" s="31" t="s">
        <v>46</v>
      </c>
      <c r="V32" s="31" t="s">
        <v>46</v>
      </c>
      <c r="W32" s="31" t="s">
        <v>46</v>
      </c>
      <c r="X32" s="31" t="s">
        <v>46</v>
      </c>
      <c r="Y32" s="31" t="s">
        <v>46</v>
      </c>
      <c r="Z32" s="31" t="s">
        <v>46</v>
      </c>
      <c r="AA32" s="31" t="s">
        <v>46</v>
      </c>
      <c r="AB32" s="31" t="s">
        <v>46</v>
      </c>
      <c r="AC32" s="31" t="s">
        <v>46</v>
      </c>
      <c r="AD32" s="31" t="s">
        <v>46</v>
      </c>
      <c r="AE32" s="31" t="s">
        <v>46</v>
      </c>
      <c r="AF32" s="89"/>
      <c r="AG32" s="91"/>
      <c r="AH32" s="85"/>
      <c r="AI32" s="77"/>
      <c r="AJ32" s="77"/>
      <c r="AK32" s="79"/>
      <c r="AL32" s="81"/>
      <c r="AM32" s="81"/>
      <c r="AN32" s="83"/>
      <c r="AO32" s="83"/>
      <c r="AP32" s="73"/>
      <c r="AQ32" s="73"/>
      <c r="AR32" s="73"/>
      <c r="AS32" s="73"/>
      <c r="AT32" s="73"/>
      <c r="AU32" s="75"/>
    </row>
    <row r="33" spans="1:47" ht="12.75">
      <c r="A33" s="94">
        <v>15</v>
      </c>
      <c r="B33" s="96" t="s">
        <v>45</v>
      </c>
      <c r="C33" s="98">
        <v>33</v>
      </c>
      <c r="D33" s="157"/>
      <c r="E33" s="76"/>
      <c r="F33" s="92">
        <f>4*E33/15</f>
        <v>0</v>
      </c>
      <c r="G33" s="76"/>
      <c r="H33" s="92">
        <f>4*G33/15</f>
        <v>0</v>
      </c>
      <c r="I33" s="76"/>
      <c r="J33" s="92">
        <f>4*I33/15</f>
        <v>0</v>
      </c>
      <c r="K33" s="86">
        <f>F33+H33+J33</f>
        <v>0</v>
      </c>
      <c r="L33" s="33"/>
      <c r="M33" s="30"/>
      <c r="N33" s="30"/>
      <c r="O33" s="30"/>
      <c r="P33" s="31"/>
      <c r="Q33" s="31"/>
      <c r="R33" s="30"/>
      <c r="S33" s="30"/>
      <c r="T33" s="31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88">
        <f>SUM(L33:AE33)</f>
        <v>0</v>
      </c>
      <c r="AG33" s="90">
        <f>30*AF33/140</f>
        <v>0</v>
      </c>
      <c r="AH33" s="84"/>
      <c r="AI33" s="76"/>
      <c r="AJ33" s="76"/>
      <c r="AK33" s="78">
        <f>30*AJ33/50</f>
        <v>0</v>
      </c>
      <c r="AL33" s="80">
        <f>K33+AG33+AH33-AI33</f>
        <v>0</v>
      </c>
      <c r="AM33" s="80">
        <f>K33+AG33+AK33+AH33-AI33</f>
        <v>0</v>
      </c>
      <c r="AN33" s="82">
        <v>0</v>
      </c>
      <c r="AO33" s="82">
        <v>0</v>
      </c>
      <c r="AP33" s="72"/>
      <c r="AQ33" s="165">
        <v>27</v>
      </c>
      <c r="AR33" s="165">
        <v>38</v>
      </c>
      <c r="AS33" s="165">
        <v>45</v>
      </c>
      <c r="AT33" s="72"/>
      <c r="AU33" s="74"/>
    </row>
    <row r="34" spans="1:47" ht="12.75">
      <c r="A34" s="95"/>
      <c r="B34" s="97"/>
      <c r="C34" s="99"/>
      <c r="D34" s="158"/>
      <c r="E34" s="89"/>
      <c r="F34" s="93"/>
      <c r="G34" s="89"/>
      <c r="H34" s="93"/>
      <c r="I34" s="89"/>
      <c r="J34" s="93"/>
      <c r="K34" s="87"/>
      <c r="L34" s="33"/>
      <c r="M34" s="30"/>
      <c r="N34" s="30"/>
      <c r="O34" s="30"/>
      <c r="P34" s="31"/>
      <c r="Q34" s="31"/>
      <c r="R34" s="30"/>
      <c r="S34" s="30"/>
      <c r="T34" s="31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89"/>
      <c r="AG34" s="91"/>
      <c r="AH34" s="85"/>
      <c r="AI34" s="77"/>
      <c r="AJ34" s="77"/>
      <c r="AK34" s="79"/>
      <c r="AL34" s="81"/>
      <c r="AM34" s="81"/>
      <c r="AN34" s="83"/>
      <c r="AO34" s="83"/>
      <c r="AP34" s="73"/>
      <c r="AQ34" s="73"/>
      <c r="AR34" s="73"/>
      <c r="AS34" s="73"/>
      <c r="AT34" s="73"/>
      <c r="AU34" s="75"/>
    </row>
    <row r="35" spans="1:47" ht="12.75">
      <c r="A35" s="94">
        <v>16</v>
      </c>
      <c r="B35" s="96"/>
      <c r="C35" s="98"/>
      <c r="D35" s="157"/>
      <c r="E35" s="76"/>
      <c r="F35" s="92">
        <f>4*E35/15</f>
        <v>0</v>
      </c>
      <c r="G35" s="76"/>
      <c r="H35" s="92">
        <f>4*G35/15</f>
        <v>0</v>
      </c>
      <c r="I35" s="76"/>
      <c r="J35" s="92">
        <f>8*I35/35</f>
        <v>0</v>
      </c>
      <c r="K35" s="86">
        <f>H35+J35</f>
        <v>0</v>
      </c>
      <c r="L35" s="27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  <c r="AA35" s="28"/>
      <c r="AB35" s="28"/>
      <c r="AC35" s="28"/>
      <c r="AD35" s="28"/>
      <c r="AE35" s="32"/>
      <c r="AF35" s="88">
        <f>SUM(L35:AE35)</f>
        <v>0</v>
      </c>
      <c r="AG35" s="90">
        <f>30*AF35/140</f>
        <v>0</v>
      </c>
      <c r="AH35" s="84"/>
      <c r="AI35" s="76"/>
      <c r="AJ35" s="76"/>
      <c r="AK35" s="78">
        <f>30*AJ35/50</f>
        <v>0</v>
      </c>
      <c r="AL35" s="80">
        <f>K35+AG35+AH35-AI35</f>
        <v>0</v>
      </c>
      <c r="AM35" s="80">
        <f>K35+AG35+AK35+AH35-AI35</f>
        <v>0</v>
      </c>
      <c r="AN35" s="82"/>
      <c r="AO35" s="82"/>
      <c r="AP35" s="72"/>
      <c r="AQ35" s="165"/>
      <c r="AR35" s="165"/>
      <c r="AS35" s="165"/>
      <c r="AT35" s="72"/>
      <c r="AU35" s="74"/>
    </row>
    <row r="36" spans="1:47" ht="13.5" thickBot="1">
      <c r="A36" s="95"/>
      <c r="B36" s="97"/>
      <c r="C36" s="99"/>
      <c r="D36" s="158"/>
      <c r="E36" s="89"/>
      <c r="F36" s="93"/>
      <c r="G36" s="89"/>
      <c r="H36" s="93"/>
      <c r="I36" s="89"/>
      <c r="J36" s="93"/>
      <c r="K36" s="87"/>
      <c r="L36" s="30"/>
      <c r="M36" s="31"/>
      <c r="N36" s="31"/>
      <c r="O36" s="31"/>
      <c r="P36" s="31"/>
      <c r="Q36" s="31"/>
      <c r="R36" s="30"/>
      <c r="S36" s="31"/>
      <c r="T36" s="31"/>
      <c r="U36" s="31"/>
      <c r="V36" s="31"/>
      <c r="W36" s="31"/>
      <c r="X36" s="31"/>
      <c r="Y36" s="30"/>
      <c r="Z36" s="30"/>
      <c r="AA36" s="30"/>
      <c r="AB36" s="30"/>
      <c r="AC36" s="30"/>
      <c r="AD36" s="30"/>
      <c r="AE36" s="30"/>
      <c r="AF36" s="89"/>
      <c r="AG36" s="91"/>
      <c r="AH36" s="85"/>
      <c r="AI36" s="77"/>
      <c r="AJ36" s="77"/>
      <c r="AK36" s="79"/>
      <c r="AL36" s="81"/>
      <c r="AM36" s="81"/>
      <c r="AN36" s="83"/>
      <c r="AO36" s="83"/>
      <c r="AP36" s="73"/>
      <c r="AQ36" s="73"/>
      <c r="AR36" s="73"/>
      <c r="AS36" s="73"/>
      <c r="AT36" s="73"/>
      <c r="AU36" s="75"/>
    </row>
    <row r="37" spans="1:47" ht="12.75">
      <c r="A37" s="34"/>
      <c r="B37" s="35"/>
      <c r="C37" s="36"/>
      <c r="D37" s="37">
        <f aca="true" t="shared" si="0" ref="D37:AP37">AVERAGE(D5:D36)</f>
        <v>44.57142857142857</v>
      </c>
      <c r="E37" s="60"/>
      <c r="F37" s="60"/>
      <c r="G37" s="38">
        <f t="shared" si="0"/>
        <v>40.333333333333336</v>
      </c>
      <c r="H37" s="38">
        <f t="shared" si="0"/>
        <v>8.066666666666665</v>
      </c>
      <c r="I37" s="38">
        <f t="shared" si="0"/>
        <v>36.2</v>
      </c>
      <c r="J37" s="38">
        <f t="shared" si="0"/>
        <v>6.033333333333332</v>
      </c>
      <c r="K37" s="39">
        <f t="shared" si="0"/>
        <v>18.4</v>
      </c>
      <c r="L37" s="40">
        <f t="shared" si="0"/>
        <v>2.5</v>
      </c>
      <c r="M37" s="41">
        <f t="shared" si="0"/>
        <v>2.5</v>
      </c>
      <c r="N37" s="42">
        <f t="shared" si="0"/>
        <v>2.5</v>
      </c>
      <c r="O37" s="42">
        <f t="shared" si="0"/>
        <v>2.5</v>
      </c>
      <c r="P37" s="42">
        <f t="shared" si="0"/>
        <v>9.75</v>
      </c>
      <c r="Q37" s="42">
        <f t="shared" si="0"/>
        <v>10</v>
      </c>
      <c r="R37" s="42">
        <f t="shared" si="0"/>
        <v>9.333333333333334</v>
      </c>
      <c r="S37" s="42">
        <f t="shared" si="0"/>
        <v>8.8</v>
      </c>
      <c r="T37" s="42">
        <f t="shared" si="0"/>
        <v>4.8</v>
      </c>
      <c r="U37" s="42">
        <f t="shared" si="0"/>
        <v>4.8</v>
      </c>
      <c r="V37" s="42">
        <f t="shared" si="0"/>
        <v>9.6</v>
      </c>
      <c r="W37" s="42">
        <f t="shared" si="0"/>
        <v>9</v>
      </c>
      <c r="X37" s="42">
        <f t="shared" si="0"/>
        <v>8.75</v>
      </c>
      <c r="Y37" s="42">
        <f t="shared" si="0"/>
        <v>8.75</v>
      </c>
      <c r="Z37" s="68">
        <f t="shared" si="0"/>
        <v>8.571428571428571</v>
      </c>
      <c r="AA37" s="42">
        <f t="shared" si="0"/>
        <v>2</v>
      </c>
      <c r="AB37" s="42">
        <f t="shared" si="0"/>
        <v>2</v>
      </c>
      <c r="AC37" s="42">
        <f t="shared" si="0"/>
        <v>0.6666666666666666</v>
      </c>
      <c r="AD37" s="42">
        <f t="shared" si="0"/>
        <v>6.666666666666667</v>
      </c>
      <c r="AE37" s="42">
        <f t="shared" si="0"/>
        <v>6.666666666666667</v>
      </c>
      <c r="AF37" s="43">
        <f t="shared" si="0"/>
        <v>64.375</v>
      </c>
      <c r="AG37" s="39">
        <f t="shared" si="0"/>
        <v>13.794642857142858</v>
      </c>
      <c r="AH37" s="44">
        <f t="shared" si="0"/>
        <v>4.5</v>
      </c>
      <c r="AI37" s="38" t="e">
        <f t="shared" si="0"/>
        <v>#DIV/0!</v>
      </c>
      <c r="AJ37" s="38">
        <f t="shared" si="0"/>
        <v>16.666666666666668</v>
      </c>
      <c r="AK37" s="45">
        <f t="shared" si="0"/>
        <v>3.1250000000000004</v>
      </c>
      <c r="AL37" s="39">
        <f t="shared" si="0"/>
        <v>32.75714285714286</v>
      </c>
      <c r="AM37" s="46">
        <f t="shared" si="0"/>
        <v>35.88214285714286</v>
      </c>
      <c r="AN37" s="43">
        <f t="shared" si="0"/>
        <v>0.6</v>
      </c>
      <c r="AO37" s="43">
        <f t="shared" si="0"/>
        <v>0.8666666666666667</v>
      </c>
      <c r="AP37" s="45" t="e">
        <f t="shared" si="0"/>
        <v>#DIV/0!</v>
      </c>
      <c r="AQ37" s="45"/>
      <c r="AR37" s="45"/>
      <c r="AS37" s="45"/>
      <c r="AT37" s="45"/>
      <c r="AU37" s="45" t="e">
        <f>AVERAGE(AU5:AU36)</f>
        <v>#DIV/0!</v>
      </c>
    </row>
    <row r="38" spans="1:47" ht="13.5" thickBot="1">
      <c r="A38" s="47"/>
      <c r="B38" s="48"/>
      <c r="C38" s="49"/>
      <c r="D38" s="50">
        <f aca="true" t="shared" si="1" ref="D38:AP38">MEDIAN(D5:D36)</f>
        <v>49</v>
      </c>
      <c r="E38" s="61"/>
      <c r="F38" s="61"/>
      <c r="G38" s="51">
        <f t="shared" si="1"/>
        <v>42</v>
      </c>
      <c r="H38" s="51">
        <f t="shared" si="1"/>
        <v>10.266666666666666</v>
      </c>
      <c r="I38" s="51">
        <f t="shared" si="1"/>
        <v>40.5</v>
      </c>
      <c r="J38" s="51">
        <f t="shared" si="1"/>
        <v>5.6</v>
      </c>
      <c r="K38" s="52">
        <f t="shared" si="1"/>
        <v>19.2</v>
      </c>
      <c r="L38" s="53">
        <f t="shared" si="1"/>
        <v>2.5</v>
      </c>
      <c r="M38" s="54">
        <f t="shared" si="1"/>
        <v>2.5</v>
      </c>
      <c r="N38" s="51">
        <f t="shared" si="1"/>
        <v>2.5</v>
      </c>
      <c r="O38" s="51">
        <f t="shared" si="1"/>
        <v>2.5</v>
      </c>
      <c r="P38" s="51">
        <f t="shared" si="1"/>
        <v>10</v>
      </c>
      <c r="Q38" s="51">
        <f t="shared" si="1"/>
        <v>10</v>
      </c>
      <c r="R38" s="51">
        <f t="shared" si="1"/>
        <v>10</v>
      </c>
      <c r="S38" s="51">
        <f t="shared" si="1"/>
        <v>10</v>
      </c>
      <c r="T38" s="51">
        <f t="shared" si="1"/>
        <v>5</v>
      </c>
      <c r="U38" s="51">
        <f t="shared" si="1"/>
        <v>5</v>
      </c>
      <c r="V38" s="51">
        <f t="shared" si="1"/>
        <v>10</v>
      </c>
      <c r="W38" s="51">
        <f t="shared" si="1"/>
        <v>10</v>
      </c>
      <c r="X38" s="51">
        <f t="shared" si="1"/>
        <v>10</v>
      </c>
      <c r="Y38" s="51">
        <f t="shared" si="1"/>
        <v>10</v>
      </c>
      <c r="Z38" s="69">
        <f t="shared" si="1"/>
        <v>10</v>
      </c>
      <c r="AA38" s="51">
        <f t="shared" si="1"/>
        <v>2</v>
      </c>
      <c r="AB38" s="51">
        <f t="shared" si="1"/>
        <v>2</v>
      </c>
      <c r="AC38" s="51">
        <f t="shared" si="1"/>
        <v>0</v>
      </c>
      <c r="AD38" s="51">
        <f t="shared" si="1"/>
        <v>10</v>
      </c>
      <c r="AE38" s="51">
        <f t="shared" si="1"/>
        <v>10</v>
      </c>
      <c r="AF38" s="51">
        <f t="shared" si="1"/>
        <v>77</v>
      </c>
      <c r="AG38" s="53">
        <f t="shared" si="1"/>
        <v>16.5</v>
      </c>
      <c r="AH38" s="54">
        <f t="shared" si="1"/>
        <v>4.5</v>
      </c>
      <c r="AI38" s="51" t="e">
        <f t="shared" si="1"/>
        <v>#NUM!</v>
      </c>
      <c r="AJ38" s="51">
        <f t="shared" si="1"/>
        <v>16.666666666666668</v>
      </c>
      <c r="AK38" s="53">
        <f t="shared" si="1"/>
        <v>0</v>
      </c>
      <c r="AL38" s="52">
        <f t="shared" si="1"/>
        <v>41.709523809523816</v>
      </c>
      <c r="AM38" s="55">
        <f t="shared" si="1"/>
        <v>41.709523809523816</v>
      </c>
      <c r="AN38" s="56">
        <f t="shared" si="1"/>
        <v>1</v>
      </c>
      <c r="AO38" s="56">
        <f t="shared" si="1"/>
        <v>1</v>
      </c>
      <c r="AP38" s="53" t="e">
        <f t="shared" si="1"/>
        <v>#NUM!</v>
      </c>
      <c r="AQ38" s="53"/>
      <c r="AR38" s="53"/>
      <c r="AS38" s="53"/>
      <c r="AT38" s="53"/>
      <c r="AU38" s="53" t="e">
        <f>MEDIAN(AU5:AU36)</f>
        <v>#NUM!</v>
      </c>
    </row>
  </sheetData>
  <sheetProtection/>
  <mergeCells count="467">
    <mergeCell ref="AQ29:AQ30"/>
    <mergeCell ref="AR29:AR30"/>
    <mergeCell ref="AS29:AS30"/>
    <mergeCell ref="AQ31:AQ32"/>
    <mergeCell ref="AR31:AR32"/>
    <mergeCell ref="AS31:AS32"/>
    <mergeCell ref="AQ25:AQ26"/>
    <mergeCell ref="AR25:AR26"/>
    <mergeCell ref="AS25:AS26"/>
    <mergeCell ref="AQ27:AQ28"/>
    <mergeCell ref="AR27:AR28"/>
    <mergeCell ref="AS27:AS28"/>
    <mergeCell ref="AQ21:AQ22"/>
    <mergeCell ref="AR21:AR22"/>
    <mergeCell ref="AS21:AS22"/>
    <mergeCell ref="AQ23:AQ24"/>
    <mergeCell ref="AR23:AR24"/>
    <mergeCell ref="AS23:AS24"/>
    <mergeCell ref="AQ17:AQ18"/>
    <mergeCell ref="AR17:AR18"/>
    <mergeCell ref="AS17:AS18"/>
    <mergeCell ref="AQ19:AQ20"/>
    <mergeCell ref="AR19:AR20"/>
    <mergeCell ref="AS19:AS20"/>
    <mergeCell ref="AQ13:AQ14"/>
    <mergeCell ref="AR13:AR14"/>
    <mergeCell ref="AS13:AS14"/>
    <mergeCell ref="AQ15:AQ16"/>
    <mergeCell ref="AR15:AR16"/>
    <mergeCell ref="AS15:AS16"/>
    <mergeCell ref="AQ9:AQ10"/>
    <mergeCell ref="AR9:AR10"/>
    <mergeCell ref="AS9:AS10"/>
    <mergeCell ref="AQ11:AQ12"/>
    <mergeCell ref="AR11:AR12"/>
    <mergeCell ref="AS11:AS12"/>
    <mergeCell ref="AQ5:AQ6"/>
    <mergeCell ref="AR5:AR6"/>
    <mergeCell ref="AS5:AS6"/>
    <mergeCell ref="AQ7:AQ8"/>
    <mergeCell ref="AR7:AR8"/>
    <mergeCell ref="AS7:AS8"/>
    <mergeCell ref="A33:A34"/>
    <mergeCell ref="B33:B34"/>
    <mergeCell ref="C33:C34"/>
    <mergeCell ref="D33:D34"/>
    <mergeCell ref="E9:E10"/>
    <mergeCell ref="F9:F10"/>
    <mergeCell ref="I33:I34"/>
    <mergeCell ref="J33:J34"/>
    <mergeCell ref="E33:E34"/>
    <mergeCell ref="F33:F34"/>
    <mergeCell ref="G33:G34"/>
    <mergeCell ref="H33:H34"/>
    <mergeCell ref="E2:F2"/>
    <mergeCell ref="E5:E6"/>
    <mergeCell ref="F5:F6"/>
    <mergeCell ref="E7:E8"/>
    <mergeCell ref="F7:F8"/>
    <mergeCell ref="AL35:AL36"/>
    <mergeCell ref="AM35:AM36"/>
    <mergeCell ref="AU35:AU36"/>
    <mergeCell ref="AN35:AN36"/>
    <mergeCell ref="AO35:AO36"/>
    <mergeCell ref="AP35:AP36"/>
    <mergeCell ref="AT35:AT36"/>
    <mergeCell ref="AQ35:AQ36"/>
    <mergeCell ref="AR35:AR36"/>
    <mergeCell ref="AS35:AS36"/>
    <mergeCell ref="AH35:AH36"/>
    <mergeCell ref="AI35:AI36"/>
    <mergeCell ref="AJ35:AJ36"/>
    <mergeCell ref="AK35:AK36"/>
    <mergeCell ref="E35:E36"/>
    <mergeCell ref="F35:F36"/>
    <mergeCell ref="AF35:AF36"/>
    <mergeCell ref="AG35:AG36"/>
    <mergeCell ref="A35:A36"/>
    <mergeCell ref="B35:B36"/>
    <mergeCell ref="C35:C36"/>
    <mergeCell ref="D35:D36"/>
    <mergeCell ref="G35:G36"/>
    <mergeCell ref="H35:H36"/>
    <mergeCell ref="I35:I36"/>
    <mergeCell ref="J35:J36"/>
    <mergeCell ref="K35:K36"/>
    <mergeCell ref="AT29:AT30"/>
    <mergeCell ref="AU29:AU30"/>
    <mergeCell ref="AM29:AM30"/>
    <mergeCell ref="AN29:AN30"/>
    <mergeCell ref="AO29:AO30"/>
    <mergeCell ref="AP29:AP30"/>
    <mergeCell ref="AI29:AI30"/>
    <mergeCell ref="AJ29:AJ30"/>
    <mergeCell ref="AK29:AK30"/>
    <mergeCell ref="I29:I30"/>
    <mergeCell ref="J29:J30"/>
    <mergeCell ref="AL29:AL30"/>
    <mergeCell ref="K29:K30"/>
    <mergeCell ref="AF29:AF30"/>
    <mergeCell ref="AG29:AG30"/>
    <mergeCell ref="AH29:AH30"/>
    <mergeCell ref="G29:G30"/>
    <mergeCell ref="H29:H30"/>
    <mergeCell ref="E29:E30"/>
    <mergeCell ref="F29:F30"/>
    <mergeCell ref="A29:A30"/>
    <mergeCell ref="B29:B30"/>
    <mergeCell ref="C29:C30"/>
    <mergeCell ref="D29:D30"/>
    <mergeCell ref="AL27:AL28"/>
    <mergeCell ref="AM27:AM28"/>
    <mergeCell ref="AU27:AU28"/>
    <mergeCell ref="AN27:AN28"/>
    <mergeCell ref="AO27:AO28"/>
    <mergeCell ref="AP27:AP28"/>
    <mergeCell ref="AT27:AT28"/>
    <mergeCell ref="AH27:AH28"/>
    <mergeCell ref="AI27:AI28"/>
    <mergeCell ref="AJ27:AJ28"/>
    <mergeCell ref="AK27:AK28"/>
    <mergeCell ref="E27:E28"/>
    <mergeCell ref="F27:F28"/>
    <mergeCell ref="AF27:AF28"/>
    <mergeCell ref="AG27:AG28"/>
    <mergeCell ref="A27:A28"/>
    <mergeCell ref="B27:B28"/>
    <mergeCell ref="C27:C28"/>
    <mergeCell ref="D27:D28"/>
    <mergeCell ref="G27:G28"/>
    <mergeCell ref="H27:H28"/>
    <mergeCell ref="I27:I28"/>
    <mergeCell ref="J27:J28"/>
    <mergeCell ref="K27:K28"/>
    <mergeCell ref="AT25:AT26"/>
    <mergeCell ref="AU25:AU26"/>
    <mergeCell ref="AM25:AM26"/>
    <mergeCell ref="AN25:AN26"/>
    <mergeCell ref="AO25:AO26"/>
    <mergeCell ref="AP25:AP26"/>
    <mergeCell ref="AI25:AI26"/>
    <mergeCell ref="AJ25:AJ26"/>
    <mergeCell ref="AK25:AK26"/>
    <mergeCell ref="I25:I26"/>
    <mergeCell ref="J25:J26"/>
    <mergeCell ref="AL25:AL26"/>
    <mergeCell ref="K25:K26"/>
    <mergeCell ref="AF25:AF26"/>
    <mergeCell ref="AG25:AG26"/>
    <mergeCell ref="AH25:AH26"/>
    <mergeCell ref="G25:G26"/>
    <mergeCell ref="H25:H26"/>
    <mergeCell ref="E25:E26"/>
    <mergeCell ref="F25:F26"/>
    <mergeCell ref="A25:A26"/>
    <mergeCell ref="B25:B26"/>
    <mergeCell ref="C25:C26"/>
    <mergeCell ref="D25:D26"/>
    <mergeCell ref="AL23:AL24"/>
    <mergeCell ref="AM23:AM24"/>
    <mergeCell ref="AU23:AU24"/>
    <mergeCell ref="AN23:AN24"/>
    <mergeCell ref="AO23:AO24"/>
    <mergeCell ref="AP23:AP24"/>
    <mergeCell ref="AT23:AT24"/>
    <mergeCell ref="AH23:AH24"/>
    <mergeCell ref="AI23:AI24"/>
    <mergeCell ref="AJ23:AJ24"/>
    <mergeCell ref="AK23:AK24"/>
    <mergeCell ref="E23:E24"/>
    <mergeCell ref="F23:F24"/>
    <mergeCell ref="AF23:AF24"/>
    <mergeCell ref="AG23:AG24"/>
    <mergeCell ref="A23:A24"/>
    <mergeCell ref="B23:B24"/>
    <mergeCell ref="C23:C24"/>
    <mergeCell ref="D23:D24"/>
    <mergeCell ref="G23:G24"/>
    <mergeCell ref="H23:H24"/>
    <mergeCell ref="I23:I24"/>
    <mergeCell ref="J23:J24"/>
    <mergeCell ref="K23:K24"/>
    <mergeCell ref="AT21:AT22"/>
    <mergeCell ref="AU21:AU22"/>
    <mergeCell ref="AM21:AM22"/>
    <mergeCell ref="AN21:AN22"/>
    <mergeCell ref="AO21:AO22"/>
    <mergeCell ref="AP21:AP22"/>
    <mergeCell ref="AI21:AI22"/>
    <mergeCell ref="AJ21:AJ22"/>
    <mergeCell ref="AK21:AK22"/>
    <mergeCell ref="I21:I22"/>
    <mergeCell ref="J21:J22"/>
    <mergeCell ref="AL21:AL22"/>
    <mergeCell ref="K21:K22"/>
    <mergeCell ref="AF21:AF22"/>
    <mergeCell ref="AG21:AG22"/>
    <mergeCell ref="AH21:AH22"/>
    <mergeCell ref="G21:G22"/>
    <mergeCell ref="H21:H22"/>
    <mergeCell ref="E21:E22"/>
    <mergeCell ref="F21:F22"/>
    <mergeCell ref="A21:A22"/>
    <mergeCell ref="B21:B22"/>
    <mergeCell ref="C21:C22"/>
    <mergeCell ref="D21:D22"/>
    <mergeCell ref="AL19:AL20"/>
    <mergeCell ref="AM19:AM20"/>
    <mergeCell ref="AU19:AU20"/>
    <mergeCell ref="AN19:AN20"/>
    <mergeCell ref="AO19:AO20"/>
    <mergeCell ref="AP19:AP20"/>
    <mergeCell ref="AT19:AT20"/>
    <mergeCell ref="AH19:AH20"/>
    <mergeCell ref="AI19:AI20"/>
    <mergeCell ref="AJ19:AJ20"/>
    <mergeCell ref="AK19:AK20"/>
    <mergeCell ref="E19:E20"/>
    <mergeCell ref="F19:F20"/>
    <mergeCell ref="AF19:AF20"/>
    <mergeCell ref="AG19:AG20"/>
    <mergeCell ref="A19:A20"/>
    <mergeCell ref="B19:B20"/>
    <mergeCell ref="C19:C20"/>
    <mergeCell ref="D19:D20"/>
    <mergeCell ref="G19:G20"/>
    <mergeCell ref="H19:H20"/>
    <mergeCell ref="I19:I20"/>
    <mergeCell ref="J19:J20"/>
    <mergeCell ref="K19:K20"/>
    <mergeCell ref="AT17:AT18"/>
    <mergeCell ref="AU17:AU18"/>
    <mergeCell ref="AM17:AM18"/>
    <mergeCell ref="AN17:AN18"/>
    <mergeCell ref="AO17:AO18"/>
    <mergeCell ref="AP17:AP18"/>
    <mergeCell ref="AI17:AI18"/>
    <mergeCell ref="AJ17:AJ18"/>
    <mergeCell ref="AK17:AK18"/>
    <mergeCell ref="I17:I18"/>
    <mergeCell ref="J17:J18"/>
    <mergeCell ref="AL17:AL18"/>
    <mergeCell ref="K17:K18"/>
    <mergeCell ref="AF17:AF18"/>
    <mergeCell ref="AG17:AG18"/>
    <mergeCell ref="AH17:AH18"/>
    <mergeCell ref="G17:G18"/>
    <mergeCell ref="H17:H18"/>
    <mergeCell ref="E17:E18"/>
    <mergeCell ref="F17:F18"/>
    <mergeCell ref="A17:A18"/>
    <mergeCell ref="B17:B18"/>
    <mergeCell ref="C17:C18"/>
    <mergeCell ref="D17:D18"/>
    <mergeCell ref="AL15:AL16"/>
    <mergeCell ref="AM15:AM16"/>
    <mergeCell ref="AU15:AU16"/>
    <mergeCell ref="AN15:AN16"/>
    <mergeCell ref="AO15:AO16"/>
    <mergeCell ref="AP15:AP16"/>
    <mergeCell ref="AT15:AT16"/>
    <mergeCell ref="AH15:AH16"/>
    <mergeCell ref="AI15:AI16"/>
    <mergeCell ref="AJ15:AJ16"/>
    <mergeCell ref="AK15:AK16"/>
    <mergeCell ref="E15:E16"/>
    <mergeCell ref="F15:F16"/>
    <mergeCell ref="AF15:AF16"/>
    <mergeCell ref="AG15:AG16"/>
    <mergeCell ref="A15:A16"/>
    <mergeCell ref="B15:B16"/>
    <mergeCell ref="C15:C16"/>
    <mergeCell ref="D15:D16"/>
    <mergeCell ref="G15:G16"/>
    <mergeCell ref="H15:H16"/>
    <mergeCell ref="I15:I16"/>
    <mergeCell ref="J15:J16"/>
    <mergeCell ref="K15:K16"/>
    <mergeCell ref="AT13:AT14"/>
    <mergeCell ref="AU13:AU14"/>
    <mergeCell ref="AM13:AM14"/>
    <mergeCell ref="AN13:AN14"/>
    <mergeCell ref="AO13:AO14"/>
    <mergeCell ref="AP13:AP14"/>
    <mergeCell ref="AI13:AI14"/>
    <mergeCell ref="AJ13:AJ14"/>
    <mergeCell ref="AK13:AK14"/>
    <mergeCell ref="I13:I14"/>
    <mergeCell ref="J13:J14"/>
    <mergeCell ref="AL13:AL14"/>
    <mergeCell ref="K13:K14"/>
    <mergeCell ref="AF13:AF14"/>
    <mergeCell ref="AG13:AG14"/>
    <mergeCell ref="AH13:AH14"/>
    <mergeCell ref="G13:G14"/>
    <mergeCell ref="H13:H14"/>
    <mergeCell ref="E13:E14"/>
    <mergeCell ref="F13:F14"/>
    <mergeCell ref="A13:A14"/>
    <mergeCell ref="B13:B14"/>
    <mergeCell ref="C13:C14"/>
    <mergeCell ref="D13:D14"/>
    <mergeCell ref="AL11:AL12"/>
    <mergeCell ref="AM11:AM12"/>
    <mergeCell ref="AU11:AU12"/>
    <mergeCell ref="AN11:AN12"/>
    <mergeCell ref="AO11:AO12"/>
    <mergeCell ref="AP11:AP12"/>
    <mergeCell ref="AT11:AT12"/>
    <mergeCell ref="AH11:AH12"/>
    <mergeCell ref="AI11:AI12"/>
    <mergeCell ref="AJ11:AJ12"/>
    <mergeCell ref="AK11:AK12"/>
    <mergeCell ref="E11:E12"/>
    <mergeCell ref="F11:F12"/>
    <mergeCell ref="AF11:AF12"/>
    <mergeCell ref="AG11:AG12"/>
    <mergeCell ref="A11:A12"/>
    <mergeCell ref="B11:B12"/>
    <mergeCell ref="C11:C12"/>
    <mergeCell ref="D11:D12"/>
    <mergeCell ref="G11:G12"/>
    <mergeCell ref="H11:H12"/>
    <mergeCell ref="I11:I12"/>
    <mergeCell ref="J11:J12"/>
    <mergeCell ref="K11:K12"/>
    <mergeCell ref="AT9:AT10"/>
    <mergeCell ref="AU9:AU10"/>
    <mergeCell ref="AM9:AM10"/>
    <mergeCell ref="AN9:AN10"/>
    <mergeCell ref="AO9:AO10"/>
    <mergeCell ref="AP9:AP10"/>
    <mergeCell ref="AI9:AI10"/>
    <mergeCell ref="AJ9:AJ10"/>
    <mergeCell ref="AK9:AK10"/>
    <mergeCell ref="AL9:AL10"/>
    <mergeCell ref="K9:K10"/>
    <mergeCell ref="AF9:AF10"/>
    <mergeCell ref="AG9:AG10"/>
    <mergeCell ref="AH9:AH10"/>
    <mergeCell ref="G9:G10"/>
    <mergeCell ref="H9:H10"/>
    <mergeCell ref="I9:I10"/>
    <mergeCell ref="J9:J10"/>
    <mergeCell ref="A9:A10"/>
    <mergeCell ref="B9:B10"/>
    <mergeCell ref="C9:C10"/>
    <mergeCell ref="D9:D10"/>
    <mergeCell ref="AU7:AU8"/>
    <mergeCell ref="AN7:AN8"/>
    <mergeCell ref="AO7:AO8"/>
    <mergeCell ref="AP7:AP8"/>
    <mergeCell ref="AT7:AT8"/>
    <mergeCell ref="AJ7:AJ8"/>
    <mergeCell ref="AK7:AK8"/>
    <mergeCell ref="AL7:AL8"/>
    <mergeCell ref="AM7:AM8"/>
    <mergeCell ref="AF7:AF8"/>
    <mergeCell ref="AG7:AG8"/>
    <mergeCell ref="AH7:AH8"/>
    <mergeCell ref="AI7:AI8"/>
    <mergeCell ref="A7:A8"/>
    <mergeCell ref="B7:B8"/>
    <mergeCell ref="C7:C8"/>
    <mergeCell ref="D7:D8"/>
    <mergeCell ref="G7:G8"/>
    <mergeCell ref="H7:H8"/>
    <mergeCell ref="I7:I8"/>
    <mergeCell ref="J7:J8"/>
    <mergeCell ref="K7:K8"/>
    <mergeCell ref="AT5:AT6"/>
    <mergeCell ref="AU5:AU6"/>
    <mergeCell ref="AM5:AM6"/>
    <mergeCell ref="AN5:AN6"/>
    <mergeCell ref="AO5:AO6"/>
    <mergeCell ref="AP5:AP6"/>
    <mergeCell ref="AI5:AI6"/>
    <mergeCell ref="AJ5:AJ6"/>
    <mergeCell ref="AK5:AK6"/>
    <mergeCell ref="AL5:AL6"/>
    <mergeCell ref="K5:K6"/>
    <mergeCell ref="AF5:AF6"/>
    <mergeCell ref="AG5:AG6"/>
    <mergeCell ref="AH5:AH6"/>
    <mergeCell ref="G5:G6"/>
    <mergeCell ref="H5:H6"/>
    <mergeCell ref="I5:I6"/>
    <mergeCell ref="J5:J6"/>
    <mergeCell ref="AU1:AU3"/>
    <mergeCell ref="AN1:AN3"/>
    <mergeCell ref="AO1:AO3"/>
    <mergeCell ref="AP1:AP3"/>
    <mergeCell ref="AT1:AT3"/>
    <mergeCell ref="AQ1:AS2"/>
    <mergeCell ref="AI1:AI3"/>
    <mergeCell ref="AJ1:AK2"/>
    <mergeCell ref="AL1:AL3"/>
    <mergeCell ref="AM1:AM3"/>
    <mergeCell ref="AG1:AG3"/>
    <mergeCell ref="AH1:AH3"/>
    <mergeCell ref="G2:H2"/>
    <mergeCell ref="I2:J2"/>
    <mergeCell ref="K2:K3"/>
    <mergeCell ref="L2:O2"/>
    <mergeCell ref="P2:P3"/>
    <mergeCell ref="Q2:Q3"/>
    <mergeCell ref="R2:R3"/>
    <mergeCell ref="S2:S3"/>
    <mergeCell ref="G1:K1"/>
    <mergeCell ref="AF1:AF3"/>
    <mergeCell ref="T2:U2"/>
    <mergeCell ref="V2:V3"/>
    <mergeCell ref="W2:W3"/>
    <mergeCell ref="X2:X3"/>
    <mergeCell ref="Y2:Y3"/>
    <mergeCell ref="Z2:Z3"/>
    <mergeCell ref="AA2:AC2"/>
    <mergeCell ref="AD2:AE2"/>
    <mergeCell ref="E31:E32"/>
    <mergeCell ref="F31:F32"/>
    <mergeCell ref="A1:A3"/>
    <mergeCell ref="B1:B3"/>
    <mergeCell ref="C1:C3"/>
    <mergeCell ref="D1:D3"/>
    <mergeCell ref="A5:A6"/>
    <mergeCell ref="B5:B6"/>
    <mergeCell ref="C5:C6"/>
    <mergeCell ref="D5:D6"/>
    <mergeCell ref="A31:A32"/>
    <mergeCell ref="B31:B32"/>
    <mergeCell ref="C31:C32"/>
    <mergeCell ref="D31:D32"/>
    <mergeCell ref="G31:G32"/>
    <mergeCell ref="H31:H32"/>
    <mergeCell ref="I31:I32"/>
    <mergeCell ref="J31:J32"/>
    <mergeCell ref="AH33:AH34"/>
    <mergeCell ref="K31:K32"/>
    <mergeCell ref="AF31:AF32"/>
    <mergeCell ref="AG31:AG32"/>
    <mergeCell ref="AF33:AF34"/>
    <mergeCell ref="AG33:AG34"/>
    <mergeCell ref="K33:K34"/>
    <mergeCell ref="AH31:AH32"/>
    <mergeCell ref="AI31:AI32"/>
    <mergeCell ref="AJ31:AJ32"/>
    <mergeCell ref="AK31:AK32"/>
    <mergeCell ref="AM33:AM34"/>
    <mergeCell ref="AO33:AO34"/>
    <mergeCell ref="AN33:AN34"/>
    <mergeCell ref="AL31:AL32"/>
    <mergeCell ref="AM31:AM32"/>
    <mergeCell ref="AN31:AN32"/>
    <mergeCell ref="AO31:AO32"/>
    <mergeCell ref="AI33:AI34"/>
    <mergeCell ref="AJ33:AJ34"/>
    <mergeCell ref="AK33:AK34"/>
    <mergeCell ref="AL33:AL34"/>
    <mergeCell ref="AP33:AP34"/>
    <mergeCell ref="AT33:AT34"/>
    <mergeCell ref="AU33:AU34"/>
    <mergeCell ref="AP31:AP32"/>
    <mergeCell ref="AT31:AT32"/>
    <mergeCell ref="AU31:AU32"/>
    <mergeCell ref="AQ33:AQ34"/>
    <mergeCell ref="AR33:AR34"/>
    <mergeCell ref="AS33:AS34"/>
  </mergeCells>
  <printOptions/>
  <pageMargins left="0.75" right="0.75" top="1" bottom="1" header="0.5" footer="0.5"/>
  <pageSetup fitToWidth="2" fitToHeight="1" horizontalDpi="200" verticalDpi="200" orientation="landscape" scale="68" r:id="rId1"/>
  <headerFooter alignWithMargins="0">
    <oddHeader>&amp;L&amp;"Arial Cyr,полужирный"&amp;12Попков Р.А.
Порошенко Е.Н.&amp;C&amp;"Arial Cyr,полужирный"&amp;16Линейная алгебра и аналитическая геометрия
&amp;14РЭЗ-22&amp;R&amp;"Arial Cyr,полужирный"&amp;12Осень-2012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</dc:creator>
  <cp:keywords/>
  <dc:description/>
  <cp:lastModifiedBy>Evgeny</cp:lastModifiedBy>
  <cp:lastPrinted>2011-12-27T18:59:01Z</cp:lastPrinted>
  <dcterms:created xsi:type="dcterms:W3CDTF">2011-12-27T18:54:34Z</dcterms:created>
  <dcterms:modified xsi:type="dcterms:W3CDTF">2013-01-15T20:04:05Z</dcterms:modified>
  <cp:category/>
  <cp:version/>
  <cp:contentType/>
  <cp:contentStatus/>
</cp:coreProperties>
</file>